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DEZEMBRO\TRANSPARENCIA\TRF3\"/>
    </mc:Choice>
  </mc:AlternateContent>
  <bookViews>
    <workbookView xWindow="0" yWindow="0" windowWidth="24000" windowHeight="9075" firstSheet="1" activeTab="1"/>
  </bookViews>
  <sheets>
    <sheet name="planilha transformação cj" sheetId="4" state="hidden" r:id="rId1"/>
    <sheet name="ANEXO IV-c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  <c r="K16" i="2"/>
  <c r="K38" i="2"/>
  <c r="J37" i="2" l="1"/>
  <c r="I37" i="2"/>
  <c r="H37" i="2"/>
  <c r="G37" i="2"/>
  <c r="F37" i="2"/>
  <c r="E37" i="2"/>
  <c r="D37" i="2"/>
  <c r="C37" i="2"/>
  <c r="J36" i="2"/>
  <c r="I36" i="2"/>
  <c r="H36" i="2"/>
  <c r="G36" i="2"/>
  <c r="F36" i="2"/>
  <c r="E36" i="2"/>
  <c r="D36" i="2"/>
  <c r="C36" i="2"/>
  <c r="J35" i="2"/>
  <c r="I35" i="2"/>
  <c r="H35" i="2"/>
  <c r="G35" i="2"/>
  <c r="F35" i="2"/>
  <c r="E35" i="2"/>
  <c r="D35" i="2"/>
  <c r="C35" i="2"/>
  <c r="J34" i="2"/>
  <c r="I34" i="2"/>
  <c r="H34" i="2"/>
  <c r="G34" i="2"/>
  <c r="F34" i="2"/>
  <c r="E34" i="2"/>
  <c r="D34" i="2"/>
  <c r="C34" i="2"/>
  <c r="I69" i="4"/>
  <c r="F69" i="4"/>
  <c r="E69" i="4"/>
  <c r="J68" i="4"/>
  <c r="K68" i="4" s="1"/>
  <c r="P68" i="4" s="1"/>
  <c r="G68" i="4"/>
  <c r="H68" i="4" s="1"/>
  <c r="J67" i="4"/>
  <c r="K67" i="4" s="1"/>
  <c r="P67" i="4" s="1"/>
  <c r="G67" i="4"/>
  <c r="H67" i="4" s="1"/>
  <c r="J66" i="4"/>
  <c r="K66" i="4" s="1"/>
  <c r="P66" i="4" s="1"/>
  <c r="G66" i="4"/>
  <c r="H66" i="4" s="1"/>
  <c r="J65" i="4"/>
  <c r="G65" i="4"/>
  <c r="H65" i="4" s="1"/>
  <c r="E56" i="4"/>
  <c r="F55" i="4"/>
  <c r="F54" i="4"/>
  <c r="F53" i="4"/>
  <c r="F52" i="4"/>
  <c r="F37" i="4"/>
  <c r="E37" i="4"/>
  <c r="K36" i="4"/>
  <c r="J36" i="4"/>
  <c r="G36" i="4"/>
  <c r="K35" i="4"/>
  <c r="J35" i="4"/>
  <c r="L35" i="4" s="1"/>
  <c r="G35" i="4"/>
  <c r="K34" i="4"/>
  <c r="J34" i="4"/>
  <c r="G34" i="4"/>
  <c r="K33" i="4"/>
  <c r="J33" i="4"/>
  <c r="G33" i="4"/>
  <c r="E19" i="4"/>
  <c r="I18" i="4"/>
  <c r="I17" i="4"/>
  <c r="I16" i="4"/>
  <c r="I15" i="4"/>
  <c r="J38" i="2" l="1"/>
  <c r="K37" i="4"/>
  <c r="L36" i="4"/>
  <c r="L34" i="4"/>
  <c r="I19" i="4"/>
  <c r="I21" i="4" s="1"/>
  <c r="Q78" i="4" s="1"/>
  <c r="G37" i="4"/>
  <c r="J69" i="4"/>
  <c r="J37" i="4"/>
  <c r="F56" i="4"/>
  <c r="O65" i="4"/>
  <c r="H69" i="4"/>
  <c r="O67" i="4"/>
  <c r="Q67" i="4" s="1"/>
  <c r="L67" i="4"/>
  <c r="O66" i="4"/>
  <c r="Q66" i="4" s="1"/>
  <c r="L66" i="4"/>
  <c r="O68" i="4"/>
  <c r="Q68" i="4" s="1"/>
  <c r="L68" i="4"/>
  <c r="G69" i="4"/>
  <c r="F75" i="4" s="1"/>
  <c r="K65" i="4"/>
  <c r="L65" i="4" s="1"/>
  <c r="L33" i="4"/>
  <c r="L37" i="4" s="1"/>
  <c r="L14" i="2"/>
  <c r="L15" i="2"/>
  <c r="L38" i="4" l="1"/>
  <c r="L40" i="4" s="1"/>
  <c r="F57" i="4" s="1"/>
  <c r="L69" i="4"/>
  <c r="K69" i="4"/>
  <c r="G75" i="4" s="1"/>
  <c r="H75" i="4" s="1"/>
  <c r="F76" i="4" s="1"/>
  <c r="P65" i="4"/>
  <c r="P69" i="4" s="1"/>
  <c r="O69" i="4"/>
  <c r="E38" i="2"/>
  <c r="D38" i="2"/>
  <c r="L37" i="2"/>
  <c r="I38" i="2"/>
  <c r="F38" i="2"/>
  <c r="H38" i="2"/>
  <c r="G38" i="2"/>
  <c r="L36" i="2"/>
  <c r="L35" i="2"/>
  <c r="L34" i="2"/>
  <c r="C38" i="2"/>
  <c r="G76" i="4" l="1"/>
  <c r="H76" i="4" s="1"/>
  <c r="Q65" i="4"/>
  <c r="Q69" i="4" s="1"/>
  <c r="L38" i="2"/>
  <c r="L12" i="2" l="1"/>
  <c r="L13" i="2"/>
  <c r="C16" i="2"/>
  <c r="D16" i="2"/>
  <c r="E16" i="2"/>
  <c r="F16" i="2"/>
  <c r="G16" i="2"/>
  <c r="H16" i="2"/>
  <c r="I16" i="2"/>
  <c r="J25" i="2"/>
  <c r="L18" i="2"/>
  <c r="L19" i="2"/>
  <c r="L20" i="2"/>
  <c r="L21" i="2"/>
  <c r="L22" i="2"/>
  <c r="L23" i="2"/>
  <c r="C24" i="2"/>
  <c r="D24" i="2"/>
  <c r="E24" i="2"/>
  <c r="F24" i="2"/>
  <c r="G24" i="2"/>
  <c r="H24" i="2"/>
  <c r="I24" i="2"/>
  <c r="I25" i="2" s="1"/>
  <c r="K24" i="2"/>
  <c r="K25" i="2" s="1"/>
  <c r="G25" i="2" l="1"/>
  <c r="F25" i="2"/>
  <c r="C25" i="2"/>
  <c r="D25" i="2"/>
  <c r="H25" i="2"/>
  <c r="E25" i="2"/>
  <c r="L16" i="2"/>
  <c r="L24" i="2"/>
  <c r="L25" i="2" l="1"/>
</calcChain>
</file>

<file path=xl/sharedStrings.xml><?xml version="1.0" encoding="utf-8"?>
<sst xmlns="http://schemas.openxmlformats.org/spreadsheetml/2006/main" count="175" uniqueCount="109">
  <si>
    <t>a</t>
  </si>
  <si>
    <t>b</t>
  </si>
  <si>
    <t>c</t>
  </si>
  <si>
    <t>d = a * b</t>
  </si>
  <si>
    <t>Quantidade atual</t>
  </si>
  <si>
    <t>Optante remuneração integral</t>
  </si>
  <si>
    <t>65% da CJ + cargo efetivo</t>
  </si>
  <si>
    <t>Quantitativo x remuneração integral</t>
  </si>
  <si>
    <t>CJ</t>
  </si>
  <si>
    <t>CJ-04</t>
  </si>
  <si>
    <t>CJ-03</t>
  </si>
  <si>
    <t>CJ-02</t>
  </si>
  <si>
    <t>CJ-01</t>
  </si>
  <si>
    <t>Total cargos</t>
  </si>
  <si>
    <t>SOMA 1 (QTDE CARGOS * VALOR INTEGRAL CJ</t>
  </si>
  <si>
    <t>corresponde à totalidade dos CJ, providos ou não, multiplicado pelo valor integral (100%).</t>
  </si>
  <si>
    <t>SOMA 2 (RESÍDUO SITUAÇÕES PRETÉRITAS ANTES DA TRANSFORMAÇÃO RESOLUÇÃO)</t>
  </si>
  <si>
    <t>valor será acrescido, ao apurado 'SOMA1", quando couber, de eventual saldo remanescente decorrente de transformações anteriores.</t>
  </si>
  <si>
    <t>VALOR PARADÍGMA (1)</t>
  </si>
  <si>
    <t>Somatório 'SOMA 1' + 'SOMA 2' = VALOR PARADIGMA.</t>
  </si>
  <si>
    <t>e</t>
  </si>
  <si>
    <t>f</t>
  </si>
  <si>
    <t>g = e + f</t>
  </si>
  <si>
    <t>h = e * b</t>
  </si>
  <si>
    <t>i = f * c</t>
  </si>
  <si>
    <t>j = h + i</t>
  </si>
  <si>
    <t>Total</t>
  </si>
  <si>
    <t>Resíduo</t>
  </si>
  <si>
    <t>Produto da multiplicação dos cargos comissão existentes em cada nível (CJ-01 a CJ-04), considerando a situação atual de ocupação dos CJs e observando-se a situação de opção do servidor, se pela remuneração cargo efetivo OU pela opção do CJ (65%).</t>
  </si>
  <si>
    <t>80% de (2)</t>
  </si>
  <si>
    <t>Resultante da aplicação de 80% (oitenta por cento) sobre o VALOR RESIDUAL.</t>
  </si>
  <si>
    <t>k</t>
  </si>
  <si>
    <t>l = k * b</t>
  </si>
  <si>
    <t>Quantitativo</t>
  </si>
  <si>
    <t>Impacto</t>
  </si>
  <si>
    <t>Soma</t>
  </si>
  <si>
    <t>Saldo do resíduo utilizável</t>
  </si>
  <si>
    <t>SIMULAÇÃO APÓS UTILIZAÇÃO DE RESÍDUOS</t>
  </si>
  <si>
    <t>m</t>
  </si>
  <si>
    <t>n</t>
  </si>
  <si>
    <t>o = 1/2 * k</t>
  </si>
  <si>
    <t>p = m + n</t>
  </si>
  <si>
    <t>q</t>
  </si>
  <si>
    <t>r = 1/2 * k</t>
  </si>
  <si>
    <t>s</t>
  </si>
  <si>
    <t>t = p + s</t>
  </si>
  <si>
    <t>u = p * c</t>
  </si>
  <si>
    <t>v = s * b</t>
  </si>
  <si>
    <t>w = u + v</t>
  </si>
  <si>
    <t>Optante pela CJ Integral</t>
  </si>
  <si>
    <t>Total de CJ</t>
  </si>
  <si>
    <t>Impacto Orçamentário após transformação</t>
  </si>
  <si>
    <t>Quadro do órgão</t>
  </si>
  <si>
    <t>Outros Órgãos</t>
  </si>
  <si>
    <t>Cargos Vagos para pessoal do Quadro</t>
  </si>
  <si>
    <t>Sem Vínculo</t>
  </si>
  <si>
    <t>Cargos Vagos</t>
  </si>
  <si>
    <t>x = m + o</t>
  </si>
  <si>
    <t>y = n + s</t>
  </si>
  <si>
    <t>z = x + y</t>
  </si>
  <si>
    <t>Ocupantes do quadro do órgão</t>
  </si>
  <si>
    <t>Não ocupantes do quadro do órgão</t>
  </si>
  <si>
    <t>VALOR PARADIGMA</t>
  </si>
  <si>
    <t>Destinação mínima de 50% dos CJ para servidores do quadro efetivo do órgão</t>
  </si>
  <si>
    <t>Segregar em nível de CJ o quantitativo referente à situação atual de ocupação, observando-se a situação de opção do servidor, se pela remuneração cargo efetivo OU pela opção do CJ (65%). Cargos vagos, no momento dessa apuração, devem ser considerados como optante pela remuneração integral.</t>
  </si>
  <si>
    <t>O valor acima NUNCA poderá ser superior ao VALOR PARADIGMA descrito abaixo.</t>
  </si>
  <si>
    <t xml:space="preserve"> </t>
  </si>
  <si>
    <t>Observação: Os tribunais de justiça e de justiça militar deverão adaptar este anexo às respectivas estruturas dos cargos e funções.</t>
  </si>
  <si>
    <t>TOTAL</t>
  </si>
  <si>
    <t>Total funções</t>
  </si>
  <si>
    <t>FC-01</t>
  </si>
  <si>
    <t>FC-02</t>
  </si>
  <si>
    <t xml:space="preserve">FC-03 </t>
  </si>
  <si>
    <t>FC-04</t>
  </si>
  <si>
    <t>FC-05</t>
  </si>
  <si>
    <t>FC-06</t>
  </si>
  <si>
    <t xml:space="preserve">Funções de Confiança </t>
  </si>
  <si>
    <t>Cargos em Comissão</t>
  </si>
  <si>
    <t>CLT</t>
  </si>
  <si>
    <t>Estatutários de outras carreiras</t>
  </si>
  <si>
    <t>Carreiras do Judiciário</t>
  </si>
  <si>
    <t>Carreiras do Judiciário de outros órgãos</t>
  </si>
  <si>
    <t>Quadro Próprio</t>
  </si>
  <si>
    <t>OUTROS ENTES FEDERADOS</t>
  </si>
  <si>
    <t>MESMO ENTE FEDERADO</t>
  </si>
  <si>
    <t>VAGOS</t>
  </si>
  <si>
    <t>OCUPADOS POR SERVIDORES SEM VÍNCULO EFETIVO</t>
  </si>
  <si>
    <t>OCUPADOS POR SERVIDORES COM VÍNCULO EFETIVO</t>
  </si>
  <si>
    <t>Denominação /
Nível</t>
  </si>
  <si>
    <t>c) origem funcional dos ocupantes de cargos em comissão e funções de confiança.</t>
  </si>
  <si>
    <t xml:space="preserve"> RESOLUÇÃO 102 CNJ - ANEXO IV- QUANTITATIVO DE CARGOS E FUNÇÕES</t>
  </si>
  <si>
    <t>PODER JUDICIÁRIO</t>
  </si>
  <si>
    <t>VALOR PARADIGMA (art. 1º, §2º, Resolução CJF 761, de 2022)</t>
  </si>
  <si>
    <t>CÁLCULO DO VALOR RESIDUAL E VALOR RESIDUAL UTILIZÁVEL (art. 1º, §§ 3º, 4º e 5º, Resolução CJF 761, de 2022)</t>
  </si>
  <si>
    <t>Conformidade do § 7º do art. 5º da Lei 11.416/2006                                                 (§1º do art. 2º da Resolução CJF 761, de 2022)</t>
  </si>
  <si>
    <t>Impacto orçamentário sobre os Cargos em Comissão (multiplicar o valor da retribuição ao titular da CJ x Quantidade de CJ) - Em R$ 1,00</t>
  </si>
  <si>
    <t>c.1) impacto orçamentário para fins dos artigos1º, § 2º e 2º, §3º da Resolução CJF 761, de 26 de abril de 2022</t>
  </si>
  <si>
    <t>Impacto Total</t>
  </si>
  <si>
    <t>Valor Paradigma (calculado nos termos do artigo 1º, § 2º da Resolução CJF 761, de 26 de abril de 2022) ==&gt;</t>
  </si>
  <si>
    <t>VALOR RESIDUAL - VR (2)</t>
  </si>
  <si>
    <t>VALOR RESIDUAL UTILIZÁVEL  - VRU 
(3)</t>
  </si>
  <si>
    <t xml:space="preserve">Resultante do saldo do VALOR RESIDUAL UTILIZÁVEL (VRU). </t>
  </si>
  <si>
    <t>Resultantes do quantitativo de CJs transformados decorrente da utilização do VALOR RESIDUAL UTILIZÁVEL (VRU), considerando-se como base os respectivos valores fixados no Anexo III da Lei n. 11.416/2006 (100% INTEGRAL)</t>
  </si>
  <si>
    <t>CARGOS TRANSFORMADOS (CT) (4)                                           (art. 1º, § 6º, Resolução CJF 761, de 2022)</t>
  </si>
  <si>
    <r>
      <rPr>
        <b/>
        <sz val="22"/>
        <color rgb="FFFF0000"/>
        <rFont val="Arial"/>
        <family val="2"/>
      </rPr>
      <t xml:space="preserve">PLANILHA HIPOTÉTICA __MERAMENTE PARA EXEMPLIFICAÇÃO DE SIMULAÇÃO TRANSFORMAÇÃO CJ </t>
    </r>
    <r>
      <rPr>
        <b/>
        <sz val="18"/>
        <color rgb="FFFF0000"/>
        <rFont val="Arial"/>
        <family val="2"/>
      </rPr>
      <t xml:space="preserve">                                                                          (PASSO-A-PASSO __  EM CONFORMIDADE COM A RESOLUÇÃO CJF 761, de 2022 E  ART. 24, PARÁGRAFO ÚNICO, DA LEI 11.416/2006)</t>
    </r>
  </si>
  <si>
    <t>Total Sem Vínculo</t>
  </si>
  <si>
    <t>UNIDADE: TRIBUNAL REGIONAL FEDERAL</t>
  </si>
  <si>
    <t>Data de referência: 31/12/2025</t>
  </si>
  <si>
    <t>ÓRGÃO: JUSTIÇA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</si>
</sst>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_ ;[Red]\-#,##0.00\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8"/>
      <color rgb="FFFF0000"/>
      <name val="Arial"/>
      <family val="2"/>
    </font>
    <font>
      <b/>
      <sz val="22"/>
      <color rgb="FFFF000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rgb="FFFF0000"/>
      <name val="Arial"/>
      <family val="2"/>
    </font>
    <font>
      <sz val="1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125">
    <xf numFmtId="0" fontId="0" fillId="0" borderId="0" xfId="0"/>
    <xf numFmtId="0" fontId="3" fillId="0" borderId="0" xfId="3"/>
    <xf numFmtId="0" fontId="7" fillId="0" borderId="0" xfId="3" applyFont="1" applyAlignment="1">
      <alignment horizontal="center"/>
    </xf>
    <xf numFmtId="0" fontId="8" fillId="0" borderId="4" xfId="3" applyFont="1" applyBorder="1" applyAlignment="1">
      <alignment horizontal="center"/>
    </xf>
    <xf numFmtId="44" fontId="0" fillId="0" borderId="4" xfId="4" applyFont="1" applyBorder="1"/>
    <xf numFmtId="0" fontId="9" fillId="0" borderId="4" xfId="3" applyFont="1" applyBorder="1" applyAlignment="1">
      <alignment horizontal="center" vertical="center"/>
    </xf>
    <xf numFmtId="3" fontId="9" fillId="0" borderId="4" xfId="3" applyNumberFormat="1" applyFont="1" applyBorder="1" applyAlignment="1">
      <alignment horizontal="center" vertical="center"/>
    </xf>
    <xf numFmtId="44" fontId="9" fillId="5" borderId="4" xfId="4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6" fillId="7" borderId="0" xfId="3" applyFont="1" applyFill="1" applyAlignment="1">
      <alignment horizontal="center" vertical="center" wrapText="1"/>
    </xf>
    <xf numFmtId="44" fontId="6" fillId="7" borderId="0" xfId="3" applyNumberFormat="1" applyFont="1" applyFill="1" applyAlignment="1">
      <alignment vertical="center"/>
    </xf>
    <xf numFmtId="3" fontId="3" fillId="0" borderId="4" xfId="3" applyNumberFormat="1" applyBorder="1" applyAlignment="1">
      <alignment horizontal="center"/>
    </xf>
    <xf numFmtId="0" fontId="3" fillId="0" borderId="4" xfId="3" applyBorder="1" applyAlignment="1">
      <alignment horizontal="center"/>
    </xf>
    <xf numFmtId="0" fontId="3" fillId="0" borderId="0" xfId="3" applyAlignment="1">
      <alignment vertical="center"/>
    </xf>
    <xf numFmtId="44" fontId="9" fillId="0" borderId="4" xfId="4" applyFont="1" applyBorder="1" applyAlignment="1">
      <alignment horizontal="right" vertical="center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center" vertical="center" wrapText="1"/>
    </xf>
    <xf numFmtId="44" fontId="3" fillId="0" borderId="0" xfId="3" applyNumberFormat="1"/>
    <xf numFmtId="43" fontId="8" fillId="0" borderId="4" xfId="1" applyFont="1" applyBorder="1" applyAlignment="1">
      <alignment horizontal="right"/>
    </xf>
    <xf numFmtId="0" fontId="9" fillId="0" borderId="4" xfId="3" applyFont="1" applyBorder="1" applyAlignment="1">
      <alignment horizontal="center"/>
    </xf>
    <xf numFmtId="43" fontId="9" fillId="0" borderId="4" xfId="1" applyFont="1" applyBorder="1" applyAlignment="1">
      <alignment horizontal="right"/>
    </xf>
    <xf numFmtId="164" fontId="9" fillId="0" borderId="4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4" fontId="9" fillId="0" borderId="0" xfId="1" applyNumberFormat="1" applyFont="1" applyBorder="1" applyAlignment="1">
      <alignment horizontal="right"/>
    </xf>
    <xf numFmtId="0" fontId="8" fillId="2" borderId="4" xfId="3" applyFont="1" applyFill="1" applyBorder="1" applyAlignment="1">
      <alignment horizontal="center" vertical="center" wrapText="1"/>
    </xf>
    <xf numFmtId="44" fontId="0" fillId="0" borderId="4" xfId="4" applyFont="1" applyBorder="1" applyAlignment="1">
      <alignment horizontal="center"/>
    </xf>
    <xf numFmtId="3" fontId="9" fillId="0" borderId="4" xfId="3" applyNumberFormat="1" applyFont="1" applyBorder="1" applyAlignment="1">
      <alignment horizontal="center"/>
    </xf>
    <xf numFmtId="44" fontId="9" fillId="0" borderId="4" xfId="4" applyFont="1" applyBorder="1" applyAlignment="1">
      <alignment horizontal="right"/>
    </xf>
    <xf numFmtId="44" fontId="9" fillId="0" borderId="4" xfId="4" applyFont="1" applyBorder="1" applyAlignment="1">
      <alignment horizontal="center"/>
    </xf>
    <xf numFmtId="0" fontId="6" fillId="0" borderId="4" xfId="3" applyFont="1" applyBorder="1" applyAlignment="1">
      <alignment horizontal="center" vertical="center" wrapText="1"/>
    </xf>
    <xf numFmtId="0" fontId="6" fillId="0" borderId="4" xfId="3" applyFont="1" applyBorder="1" applyAlignment="1">
      <alignment horizontal="center" vertical="center"/>
    </xf>
    <xf numFmtId="9" fontId="6" fillId="0" borderId="4" xfId="2" applyFont="1" applyBorder="1" applyAlignment="1">
      <alignment horizontal="center"/>
    </xf>
    <xf numFmtId="9" fontId="6" fillId="0" borderId="4" xfId="3" applyNumberFormat="1" applyFont="1" applyBorder="1" applyAlignment="1">
      <alignment horizontal="center"/>
    </xf>
    <xf numFmtId="9" fontId="3" fillId="0" borderId="4" xfId="3" applyNumberFormat="1" applyBorder="1" applyAlignment="1">
      <alignment horizontal="center"/>
    </xf>
    <xf numFmtId="44" fontId="6" fillId="0" borderId="4" xfId="3" applyNumberFormat="1" applyFont="1" applyBorder="1"/>
    <xf numFmtId="0" fontId="11" fillId="0" borderId="0" xfId="3" applyFont="1"/>
    <xf numFmtId="0" fontId="8" fillId="0" borderId="0" xfId="3" applyFont="1"/>
    <xf numFmtId="0" fontId="12" fillId="0" borderId="0" xfId="3" applyFont="1" applyAlignment="1">
      <alignment wrapText="1"/>
    </xf>
    <xf numFmtId="3" fontId="9" fillId="2" borderId="4" xfId="3" applyNumberFormat="1" applyFont="1" applyFill="1" applyBorder="1" applyAlignment="1">
      <alignment horizontal="right"/>
    </xf>
    <xf numFmtId="0" fontId="9" fillId="2" borderId="4" xfId="3" applyFont="1" applyFill="1" applyBorder="1" applyAlignment="1">
      <alignment horizontal="center"/>
    </xf>
    <xf numFmtId="3" fontId="9" fillId="0" borderId="4" xfId="3" applyNumberFormat="1" applyFont="1" applyBorder="1" applyAlignment="1">
      <alignment horizontal="right"/>
    </xf>
    <xf numFmtId="3" fontId="9" fillId="9" borderId="4" xfId="3" applyNumberFormat="1" applyFont="1" applyFill="1" applyBorder="1" applyAlignment="1">
      <alignment horizontal="right"/>
    </xf>
    <xf numFmtId="3" fontId="8" fillId="0" borderId="4" xfId="3" applyNumberFormat="1" applyFont="1" applyBorder="1" applyAlignment="1">
      <alignment horizontal="right"/>
    </xf>
    <xf numFmtId="3" fontId="8" fillId="9" borderId="4" xfId="3" applyNumberFormat="1" applyFont="1" applyFill="1" applyBorder="1" applyAlignment="1">
      <alignment horizontal="right"/>
    </xf>
    <xf numFmtId="3" fontId="8" fillId="7" borderId="4" xfId="3" applyNumberFormat="1" applyFont="1" applyFill="1" applyBorder="1" applyAlignment="1">
      <alignment horizontal="right"/>
    </xf>
    <xf numFmtId="0" fontId="9" fillId="0" borderId="0" xfId="3" applyFont="1"/>
    <xf numFmtId="44" fontId="6" fillId="10" borderId="4" xfId="3" applyNumberFormat="1" applyFont="1" applyFill="1" applyBorder="1" applyAlignment="1">
      <alignment vertical="center"/>
    </xf>
    <xf numFmtId="3" fontId="8" fillId="10" borderId="4" xfId="3" applyNumberFormat="1" applyFont="1" applyFill="1" applyBorder="1" applyAlignment="1">
      <alignment horizontal="right"/>
    </xf>
    <xf numFmtId="44" fontId="9" fillId="10" borderId="4" xfId="4" applyFont="1" applyFill="1" applyBorder="1" applyAlignment="1">
      <alignment horizontal="right" vertical="center"/>
    </xf>
    <xf numFmtId="3" fontId="3" fillId="0" borderId="0" xfId="3" applyNumberFormat="1"/>
    <xf numFmtId="3" fontId="6" fillId="0" borderId="0" xfId="3" applyNumberFormat="1" applyFont="1"/>
    <xf numFmtId="0" fontId="3" fillId="11" borderId="4" xfId="3" applyFill="1" applyBorder="1" applyAlignment="1">
      <alignment horizontal="center"/>
    </xf>
    <xf numFmtId="3" fontId="9" fillId="11" borderId="4" xfId="3" applyNumberFormat="1" applyFont="1" applyFill="1" applyBorder="1" applyAlignment="1">
      <alignment horizontal="center"/>
    </xf>
    <xf numFmtId="0" fontId="8" fillId="12" borderId="4" xfId="3" applyFont="1" applyFill="1" applyBorder="1" applyAlignment="1">
      <alignment horizontal="center" vertical="center" wrapText="1"/>
    </xf>
    <xf numFmtId="3" fontId="9" fillId="12" borderId="4" xfId="3" applyNumberFormat="1" applyFont="1" applyFill="1" applyBorder="1" applyAlignment="1">
      <alignment horizontal="center"/>
    </xf>
    <xf numFmtId="3" fontId="3" fillId="7" borderId="0" xfId="3" applyNumberFormat="1" applyFill="1"/>
    <xf numFmtId="4" fontId="8" fillId="0" borderId="4" xfId="3" applyNumberFormat="1" applyFont="1" applyBorder="1" applyAlignment="1">
      <alignment horizontal="right"/>
    </xf>
    <xf numFmtId="4" fontId="8" fillId="10" borderId="4" xfId="3" applyNumberFormat="1" applyFont="1" applyFill="1" applyBorder="1" applyAlignment="1">
      <alignment horizontal="right"/>
    </xf>
    <xf numFmtId="0" fontId="10" fillId="0" borderId="0" xfId="3" applyFont="1"/>
    <xf numFmtId="3" fontId="8" fillId="4" borderId="4" xfId="3" applyNumberFormat="1" applyFont="1" applyFill="1" applyBorder="1" applyAlignment="1" applyProtection="1">
      <alignment horizontal="center"/>
      <protection locked="0"/>
    </xf>
    <xf numFmtId="44" fontId="9" fillId="4" borderId="4" xfId="4" applyFont="1" applyFill="1" applyBorder="1" applyAlignment="1" applyProtection="1">
      <alignment horizontal="right" vertical="center"/>
      <protection locked="0"/>
    </xf>
    <xf numFmtId="3" fontId="3" fillId="4" borderId="4" xfId="3" applyNumberFormat="1" applyFill="1" applyBorder="1" applyAlignment="1" applyProtection="1">
      <alignment horizontal="center"/>
      <protection locked="0"/>
    </xf>
    <xf numFmtId="0" fontId="8" fillId="4" borderId="4" xfId="3" applyFont="1" applyFill="1" applyBorder="1" applyAlignment="1" applyProtection="1">
      <alignment horizontal="center"/>
      <protection locked="0"/>
    </xf>
    <xf numFmtId="3" fontId="8" fillId="12" borderId="4" xfId="3" applyNumberFormat="1" applyFont="1" applyFill="1" applyBorder="1" applyAlignment="1">
      <alignment horizontal="right"/>
    </xf>
    <xf numFmtId="4" fontId="8" fillId="12" borderId="4" xfId="3" applyNumberFormat="1" applyFont="1" applyFill="1" applyBorder="1" applyAlignment="1">
      <alignment horizontal="right"/>
    </xf>
    <xf numFmtId="0" fontId="8" fillId="2" borderId="1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0" fillId="0" borderId="4" xfId="0" applyBorder="1"/>
    <xf numFmtId="0" fontId="6" fillId="2" borderId="4" xfId="3" applyFont="1" applyFill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6" fillId="0" borderId="4" xfId="3" applyFont="1" applyBorder="1" applyAlignment="1">
      <alignment horizontal="center"/>
    </xf>
    <xf numFmtId="0" fontId="9" fillId="0" borderId="7" xfId="3" applyFont="1" applyBorder="1" applyAlignment="1">
      <alignment horizontal="center" vertical="center"/>
    </xf>
    <xf numFmtId="0" fontId="9" fillId="0" borderId="8" xfId="3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3" borderId="0" xfId="3" applyFont="1" applyFill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9" fillId="8" borderId="0" xfId="3" applyFont="1" applyFill="1" applyAlignment="1">
      <alignment horizontal="center" vertical="center" wrapText="1"/>
    </xf>
    <xf numFmtId="0" fontId="9" fillId="8" borderId="10" xfId="3" applyFont="1" applyFill="1" applyBorder="1" applyAlignment="1">
      <alignment horizontal="center" vertical="center" wrapText="1"/>
    </xf>
    <xf numFmtId="0" fontId="3" fillId="0" borderId="0" xfId="3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6" fillId="5" borderId="5" xfId="3" applyFont="1" applyFill="1" applyBorder="1" applyAlignment="1">
      <alignment horizontal="left" vertical="center"/>
    </xf>
    <xf numFmtId="0" fontId="6" fillId="5" borderId="10" xfId="3" applyFont="1" applyFill="1" applyBorder="1" applyAlignment="1">
      <alignment horizontal="left" vertical="center"/>
    </xf>
    <xf numFmtId="0" fontId="6" fillId="5" borderId="9" xfId="3" applyFont="1" applyFill="1" applyBorder="1" applyAlignment="1">
      <alignment horizontal="center" vertical="center"/>
    </xf>
    <xf numFmtId="0" fontId="6" fillId="5" borderId="11" xfId="3" applyFont="1" applyFill="1" applyBorder="1" applyAlignment="1">
      <alignment horizontal="center" vertical="center"/>
    </xf>
    <xf numFmtId="44" fontId="6" fillId="5" borderId="9" xfId="3" applyNumberFormat="1" applyFont="1" applyFill="1" applyBorder="1" applyAlignment="1">
      <alignment horizontal="center" vertical="center"/>
    </xf>
    <xf numFmtId="44" fontId="6" fillId="5" borderId="11" xfId="3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6" fillId="5" borderId="5" xfId="3" applyFont="1" applyFill="1" applyBorder="1" applyAlignment="1">
      <alignment horizontal="center" vertical="center" wrapText="1"/>
    </xf>
    <xf numFmtId="0" fontId="6" fillId="5" borderId="5" xfId="3" applyFont="1" applyFill="1" applyBorder="1" applyAlignment="1">
      <alignment horizontal="center" vertical="center"/>
    </xf>
    <xf numFmtId="0" fontId="6" fillId="5" borderId="0" xfId="3" applyFont="1" applyFill="1" applyAlignment="1">
      <alignment horizontal="center" vertical="center"/>
    </xf>
    <xf numFmtId="44" fontId="6" fillId="10" borderId="9" xfId="3" applyNumberFormat="1" applyFont="1" applyFill="1" applyBorder="1" applyAlignment="1">
      <alignment horizontal="center" vertical="center"/>
    </xf>
    <xf numFmtId="44" fontId="6" fillId="10" borderId="0" xfId="3" applyNumberFormat="1" applyFont="1" applyFill="1" applyAlignment="1">
      <alignment horizontal="center" vertical="center"/>
    </xf>
    <xf numFmtId="0" fontId="10" fillId="5" borderId="5" xfId="3" applyFont="1" applyFill="1" applyBorder="1" applyAlignment="1">
      <alignment horizontal="center" vertical="center" wrapText="1"/>
    </xf>
    <xf numFmtId="0" fontId="10" fillId="5" borderId="6" xfId="3" applyFont="1" applyFill="1" applyBorder="1" applyAlignment="1">
      <alignment horizontal="center" vertical="center" wrapText="1"/>
    </xf>
    <xf numFmtId="0" fontId="10" fillId="6" borderId="7" xfId="3" applyFont="1" applyFill="1" applyBorder="1" applyAlignment="1">
      <alignment horizontal="center" vertical="center" wrapText="1"/>
    </xf>
    <xf numFmtId="0" fontId="10" fillId="6" borderId="8" xfId="3" applyFont="1" applyFill="1" applyBorder="1" applyAlignment="1">
      <alignment horizontal="center" vertical="center" wrapText="1"/>
    </xf>
    <xf numFmtId="0" fontId="6" fillId="5" borderId="7" xfId="3" applyFont="1" applyFill="1" applyBorder="1" applyAlignment="1">
      <alignment horizontal="center" vertical="center" wrapText="1"/>
    </xf>
    <xf numFmtId="0" fontId="6" fillId="5" borderId="8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6" fillId="2" borderId="0" xfId="3" applyFont="1" applyFill="1" applyAlignment="1">
      <alignment horizontal="center" vertical="center"/>
    </xf>
    <xf numFmtId="0" fontId="8" fillId="4" borderId="1" xfId="3" applyFont="1" applyFill="1" applyBorder="1" applyAlignment="1">
      <alignment horizontal="center" vertical="center" wrapText="1"/>
    </xf>
    <xf numFmtId="0" fontId="8" fillId="4" borderId="2" xfId="3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8" fillId="0" borderId="7" xfId="3" applyFont="1" applyBorder="1" applyAlignment="1">
      <alignment horizontal="right"/>
    </xf>
    <xf numFmtId="0" fontId="8" fillId="0" borderId="12" xfId="3" applyFont="1" applyBorder="1" applyAlignment="1">
      <alignment horizontal="right"/>
    </xf>
    <xf numFmtId="0" fontId="8" fillId="0" borderId="8" xfId="3" applyFont="1" applyBorder="1" applyAlignment="1">
      <alignment horizontal="right"/>
    </xf>
    <xf numFmtId="0" fontId="9" fillId="2" borderId="7" xfId="3" applyFont="1" applyFill="1" applyBorder="1" applyAlignment="1">
      <alignment horizontal="center" vertical="center" wrapText="1"/>
    </xf>
    <xf numFmtId="0" fontId="9" fillId="2" borderId="12" xfId="3" applyFont="1" applyFill="1" applyBorder="1" applyAlignment="1">
      <alignment horizontal="center" vertical="center" wrapText="1"/>
    </xf>
    <xf numFmtId="0" fontId="9" fillId="2" borderId="8" xfId="3" applyFont="1" applyFill="1" applyBorder="1" applyAlignment="1">
      <alignment horizontal="center" vertical="center" wrapText="1"/>
    </xf>
    <xf numFmtId="0" fontId="9" fillId="0" borderId="0" xfId="3" applyFont="1" applyAlignment="1">
      <alignment horizontal="center"/>
    </xf>
    <xf numFmtId="0" fontId="9" fillId="2" borderId="7" xfId="3" applyFont="1" applyFill="1" applyBorder="1" applyAlignment="1">
      <alignment horizontal="left" vertical="center" wrapText="1"/>
    </xf>
    <xf numFmtId="0" fontId="9" fillId="2" borderId="12" xfId="3" applyFont="1" applyFill="1" applyBorder="1" applyAlignment="1">
      <alignment horizontal="left" vertical="center" wrapText="1"/>
    </xf>
    <xf numFmtId="0" fontId="9" fillId="2" borderId="8" xfId="3" applyFont="1" applyFill="1" applyBorder="1" applyAlignment="1">
      <alignment horizontal="left" vertical="center" wrapText="1"/>
    </xf>
    <xf numFmtId="0" fontId="9" fillId="2" borderId="4" xfId="3" applyFont="1" applyFill="1" applyBorder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0" xfId="3" applyFont="1"/>
  </cellXfs>
  <cellStyles count="5">
    <cellStyle name="Moeda 2" xfId="4"/>
    <cellStyle name="Normal" xfId="0" builtinId="0"/>
    <cellStyle name="Normal 2" xfId="3"/>
    <cellStyle name="Porcentagem" xfId="2" builtinId="5"/>
    <cellStyle name="Vírgula" xfId="1" builtin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76199</xdr:colOff>
      <xdr:row>19</xdr:row>
      <xdr:rowOff>152400</xdr:rowOff>
    </xdr:from>
    <xdr:to>
      <xdr:col>9</xdr:col>
      <xdr:colOff>904874</xdr:colOff>
      <xdr:row>19</xdr:row>
      <xdr:rowOff>419100</xdr:rowOff>
    </xdr:to>
    <xdr:sp macro="" textlink="">
      <xdr:nvSpPr>
        <xdr:cNvPr id="2" name="Seta: para a Esquerda 1">
          <a:extLst>
            <a:ext uri="{FF2B5EF4-FFF2-40B4-BE49-F238E27FC236}">
              <a16:creationId xmlns:a16="http://schemas.microsoft.com/office/drawing/2014/main" id="{34D54639-7740-47BA-B7BD-834EAAED4BFC}"/>
            </a:ext>
          </a:extLst>
        </xdr:cNvPr>
        <xdr:cNvSpPr/>
      </xdr:nvSpPr>
      <xdr:spPr>
        <a:xfrm>
          <a:off x="8067674" y="4391025"/>
          <a:ext cx="828675" cy="2667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57149</xdr:colOff>
      <xdr:row>18</xdr:row>
      <xdr:rowOff>171450</xdr:rowOff>
    </xdr:from>
    <xdr:to>
      <xdr:col>9</xdr:col>
      <xdr:colOff>885824</xdr:colOff>
      <xdr:row>18</xdr:row>
      <xdr:rowOff>438150</xdr:rowOff>
    </xdr:to>
    <xdr:sp macro="" textlink="">
      <xdr:nvSpPr>
        <xdr:cNvPr id="3" name="Seta: para a Esquerda 2">
          <a:extLst>
            <a:ext uri="{FF2B5EF4-FFF2-40B4-BE49-F238E27FC236}">
              <a16:creationId xmlns:a16="http://schemas.microsoft.com/office/drawing/2014/main" id="{4F36611D-268E-48D5-BCF9-DEEC2CD26447}"/>
            </a:ext>
          </a:extLst>
        </xdr:cNvPr>
        <xdr:cNvSpPr/>
      </xdr:nvSpPr>
      <xdr:spPr>
        <a:xfrm>
          <a:off x="8048624" y="3829050"/>
          <a:ext cx="828675" cy="2667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9</xdr:col>
      <xdr:colOff>66675</xdr:colOff>
      <xdr:row>20</xdr:row>
      <xdr:rowOff>38100</xdr:rowOff>
    </xdr:from>
    <xdr:to>
      <xdr:col>9</xdr:col>
      <xdr:colOff>895350</xdr:colOff>
      <xdr:row>20</xdr:row>
      <xdr:rowOff>304800</xdr:rowOff>
    </xdr:to>
    <xdr:sp macro="" textlink="">
      <xdr:nvSpPr>
        <xdr:cNvPr id="4" name="Seta: para a Esquerda 3">
          <a:extLst>
            <a:ext uri="{FF2B5EF4-FFF2-40B4-BE49-F238E27FC236}">
              <a16:creationId xmlns:a16="http://schemas.microsoft.com/office/drawing/2014/main" id="{112F0C82-0407-41FF-92EA-36801E7B0776}"/>
            </a:ext>
          </a:extLst>
        </xdr:cNvPr>
        <xdr:cNvSpPr/>
      </xdr:nvSpPr>
      <xdr:spPr>
        <a:xfrm>
          <a:off x="8058150" y="4838700"/>
          <a:ext cx="828675" cy="2667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47625</xdr:colOff>
      <xdr:row>37</xdr:row>
      <xdr:rowOff>66675</xdr:rowOff>
    </xdr:from>
    <xdr:to>
      <xdr:col>12</xdr:col>
      <xdr:colOff>876300</xdr:colOff>
      <xdr:row>38</xdr:row>
      <xdr:rowOff>390525</xdr:rowOff>
    </xdr:to>
    <xdr:sp macro="" textlink="">
      <xdr:nvSpPr>
        <xdr:cNvPr id="5" name="Seta: para a Esquerda 4">
          <a:extLst>
            <a:ext uri="{FF2B5EF4-FFF2-40B4-BE49-F238E27FC236}">
              <a16:creationId xmlns:a16="http://schemas.microsoft.com/office/drawing/2014/main" id="{441E0519-B2D5-4188-AA1C-7702A68AF115}"/>
            </a:ext>
          </a:extLst>
        </xdr:cNvPr>
        <xdr:cNvSpPr/>
      </xdr:nvSpPr>
      <xdr:spPr>
        <a:xfrm>
          <a:off x="11372850" y="8029575"/>
          <a:ext cx="828675" cy="4857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2</xdr:col>
      <xdr:colOff>600074</xdr:colOff>
      <xdr:row>37</xdr:row>
      <xdr:rowOff>87637</xdr:rowOff>
    </xdr:from>
    <xdr:to>
      <xdr:col>6</xdr:col>
      <xdr:colOff>1209673</xdr:colOff>
      <xdr:row>38</xdr:row>
      <xdr:rowOff>285754</xdr:rowOff>
    </xdr:to>
    <xdr:sp macro="" textlink="">
      <xdr:nvSpPr>
        <xdr:cNvPr id="6" name="Chave Direita 5">
          <a:extLst>
            <a:ext uri="{FF2B5EF4-FFF2-40B4-BE49-F238E27FC236}">
              <a16:creationId xmlns:a16="http://schemas.microsoft.com/office/drawing/2014/main" id="{FD748F1A-EAD4-4A0F-8060-183E84C9CCFB}"/>
            </a:ext>
          </a:extLst>
        </xdr:cNvPr>
        <xdr:cNvSpPr/>
      </xdr:nvSpPr>
      <xdr:spPr>
        <a:xfrm rot="5400000">
          <a:off x="3801428" y="6068383"/>
          <a:ext cx="360042" cy="4324349"/>
        </a:xfrm>
        <a:prstGeom prst="rightBrace">
          <a:avLst/>
        </a:prstGeom>
        <a:ln w="412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12</xdr:col>
      <xdr:colOff>58738</xdr:colOff>
      <xdr:row>40</xdr:row>
      <xdr:rowOff>31750</xdr:rowOff>
    </xdr:from>
    <xdr:to>
      <xdr:col>12</xdr:col>
      <xdr:colOff>887413</xdr:colOff>
      <xdr:row>40</xdr:row>
      <xdr:rowOff>514350</xdr:rowOff>
    </xdr:to>
    <xdr:sp macro="" textlink="">
      <xdr:nvSpPr>
        <xdr:cNvPr id="7" name="Seta: para a Esquerda 6">
          <a:extLst>
            <a:ext uri="{FF2B5EF4-FFF2-40B4-BE49-F238E27FC236}">
              <a16:creationId xmlns:a16="http://schemas.microsoft.com/office/drawing/2014/main" id="{517B98E5-EF11-4CBC-8BDB-433A16350E80}"/>
            </a:ext>
          </a:extLst>
        </xdr:cNvPr>
        <xdr:cNvSpPr/>
      </xdr:nvSpPr>
      <xdr:spPr>
        <a:xfrm>
          <a:off x="11383963" y="8775700"/>
          <a:ext cx="828675" cy="4826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114300</xdr:colOff>
      <xdr:row>51</xdr:row>
      <xdr:rowOff>85725</xdr:rowOff>
    </xdr:from>
    <xdr:to>
      <xdr:col>6</xdr:col>
      <xdr:colOff>942975</xdr:colOff>
      <xdr:row>55</xdr:row>
      <xdr:rowOff>114300</xdr:rowOff>
    </xdr:to>
    <xdr:sp macro="" textlink="">
      <xdr:nvSpPr>
        <xdr:cNvPr id="8" name="Seta: para a Esquerda 7">
          <a:extLst>
            <a:ext uri="{FF2B5EF4-FFF2-40B4-BE49-F238E27FC236}">
              <a16:creationId xmlns:a16="http://schemas.microsoft.com/office/drawing/2014/main" id="{74D8EC5D-9418-4CAE-B4F2-E115E264E957}"/>
            </a:ext>
          </a:extLst>
        </xdr:cNvPr>
        <xdr:cNvSpPr/>
      </xdr:nvSpPr>
      <xdr:spPr>
        <a:xfrm>
          <a:off x="5048250" y="11125200"/>
          <a:ext cx="828675" cy="7048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6</xdr:col>
      <xdr:colOff>152400</xdr:colOff>
      <xdr:row>56</xdr:row>
      <xdr:rowOff>38100</xdr:rowOff>
    </xdr:from>
    <xdr:to>
      <xdr:col>6</xdr:col>
      <xdr:colOff>981075</xdr:colOff>
      <xdr:row>56</xdr:row>
      <xdr:rowOff>314325</xdr:rowOff>
    </xdr:to>
    <xdr:sp macro="" textlink="">
      <xdr:nvSpPr>
        <xdr:cNvPr id="9" name="Seta: para a Esquerda 8">
          <a:extLst>
            <a:ext uri="{FF2B5EF4-FFF2-40B4-BE49-F238E27FC236}">
              <a16:creationId xmlns:a16="http://schemas.microsoft.com/office/drawing/2014/main" id="{F76CBA57-92E0-47EA-B2D4-0373D52B3CE5}"/>
            </a:ext>
          </a:extLst>
        </xdr:cNvPr>
        <xdr:cNvSpPr/>
      </xdr:nvSpPr>
      <xdr:spPr>
        <a:xfrm>
          <a:off x="5086350" y="11915775"/>
          <a:ext cx="828675" cy="2762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85724</xdr:colOff>
      <xdr:row>69</xdr:row>
      <xdr:rowOff>100012</xdr:rowOff>
    </xdr:from>
    <xdr:to>
      <xdr:col>17</xdr:col>
      <xdr:colOff>95249</xdr:colOff>
      <xdr:row>71</xdr:row>
      <xdr:rowOff>138111</xdr:rowOff>
    </xdr:to>
    <xdr:sp macro="" textlink="">
      <xdr:nvSpPr>
        <xdr:cNvPr id="10" name="Seta: para Cima 9">
          <a:extLst>
            <a:ext uri="{FF2B5EF4-FFF2-40B4-BE49-F238E27FC236}">
              <a16:creationId xmlns:a16="http://schemas.microsoft.com/office/drawing/2014/main" id="{1A649B1A-1F67-44FA-A836-DE570CCE2FDD}"/>
            </a:ext>
          </a:extLst>
        </xdr:cNvPr>
        <xdr:cNvSpPr/>
      </xdr:nvSpPr>
      <xdr:spPr>
        <a:xfrm>
          <a:off x="15382874" y="14778037"/>
          <a:ext cx="1666875" cy="361949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16</xdr:col>
      <xdr:colOff>28574</xdr:colOff>
      <xdr:row>73</xdr:row>
      <xdr:rowOff>295275</xdr:rowOff>
    </xdr:from>
    <xdr:to>
      <xdr:col>17</xdr:col>
      <xdr:colOff>38099</xdr:colOff>
      <xdr:row>76</xdr:row>
      <xdr:rowOff>9524</xdr:rowOff>
    </xdr:to>
    <xdr:sp macro="" textlink="">
      <xdr:nvSpPr>
        <xdr:cNvPr id="11" name="Seta: para Cima 10">
          <a:extLst>
            <a:ext uri="{FF2B5EF4-FFF2-40B4-BE49-F238E27FC236}">
              <a16:creationId xmlns:a16="http://schemas.microsoft.com/office/drawing/2014/main" id="{77F395E6-B0EA-4D72-8A20-444C5751D68E}"/>
            </a:ext>
          </a:extLst>
        </xdr:cNvPr>
        <xdr:cNvSpPr/>
      </xdr:nvSpPr>
      <xdr:spPr>
        <a:xfrm rot="10800000">
          <a:off x="15325724" y="15840075"/>
          <a:ext cx="1666875" cy="361949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733426</xdr:colOff>
      <xdr:row>76</xdr:row>
      <xdr:rowOff>114300</xdr:rowOff>
    </xdr:from>
    <xdr:to>
      <xdr:col>5</xdr:col>
      <xdr:colOff>1333501</xdr:colOff>
      <xdr:row>77</xdr:row>
      <xdr:rowOff>152399</xdr:rowOff>
    </xdr:to>
    <xdr:sp macro="" textlink="">
      <xdr:nvSpPr>
        <xdr:cNvPr id="12" name="Seta: para Cima 11">
          <a:extLst>
            <a:ext uri="{FF2B5EF4-FFF2-40B4-BE49-F238E27FC236}">
              <a16:creationId xmlns:a16="http://schemas.microsoft.com/office/drawing/2014/main" id="{19C1A35D-A750-484A-9564-6C707613970B}"/>
            </a:ext>
          </a:extLst>
        </xdr:cNvPr>
        <xdr:cNvSpPr/>
      </xdr:nvSpPr>
      <xdr:spPr>
        <a:xfrm>
          <a:off x="3562351" y="16306800"/>
          <a:ext cx="1352550" cy="200024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T83"/>
  <sheetViews>
    <sheetView showGridLines="0" zoomScale="120" zoomScaleNormal="120" workbookViewId="0">
      <selection sqref="A1:XFD1048576"/>
    </sheetView>
  </sheetViews>
  <sheetFormatPr defaultRowHeight="12.75" x14ac:dyDescent="0.2"/>
  <cols>
    <col min="1" max="3" width="9.140625" style="1"/>
    <col min="4" max="4" width="15" style="1" customWidth="1"/>
    <col min="5" max="5" width="11.28515625" style="1" customWidth="1"/>
    <col min="6" max="6" width="20.28515625" style="1" customWidth="1"/>
    <col min="7" max="7" width="18.28515625" style="1" customWidth="1"/>
    <col min="8" max="8" width="9.140625" style="1"/>
    <col min="9" max="9" width="18.42578125" style="1" customWidth="1"/>
    <col min="10" max="10" width="14.28515625" style="1" bestFit="1" customWidth="1"/>
    <col min="11" max="12" width="17.85546875" style="1" customWidth="1"/>
    <col min="13" max="13" width="15.42578125" style="1" customWidth="1"/>
    <col min="14" max="14" width="14.140625" style="1" customWidth="1"/>
    <col min="15" max="16" width="15" style="1" bestFit="1" customWidth="1"/>
    <col min="17" max="17" width="24.85546875" style="1" bestFit="1" customWidth="1"/>
    <col min="18" max="19" width="13.85546875" style="1" customWidth="1"/>
    <col min="20" max="20" width="14.140625" style="1" customWidth="1"/>
    <col min="21" max="16384" width="9.140625" style="1"/>
  </cols>
  <sheetData>
    <row r="1" spans="4:19" ht="12.75" customHeight="1" x14ac:dyDescent="0.2">
      <c r="D1" s="107" t="s">
        <v>104</v>
      </c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</row>
    <row r="2" spans="4:19" ht="12.75" customHeight="1" x14ac:dyDescent="0.2"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4:19" ht="51" customHeight="1" x14ac:dyDescent="0.2"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5" spans="4:19" x14ac:dyDescent="0.2"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</row>
    <row r="6" spans="4:19" x14ac:dyDescent="0.2"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</row>
    <row r="9" spans="4:19" ht="15" customHeight="1" x14ac:dyDescent="0.2">
      <c r="D9" s="77" t="s">
        <v>92</v>
      </c>
      <c r="E9" s="77"/>
      <c r="F9" s="77"/>
      <c r="G9" s="77"/>
      <c r="H9" s="77"/>
      <c r="I9" s="77"/>
    </row>
    <row r="10" spans="4:19" x14ac:dyDescent="0.2">
      <c r="D10" s="77"/>
      <c r="E10" s="77"/>
      <c r="F10" s="77"/>
      <c r="G10" s="77"/>
      <c r="H10" s="77"/>
      <c r="I10" s="77"/>
    </row>
    <row r="11" spans="4:19" x14ac:dyDescent="0.2">
      <c r="E11" s="2" t="s">
        <v>0</v>
      </c>
      <c r="F11" s="2" t="s">
        <v>1</v>
      </c>
      <c r="G11" s="2" t="s">
        <v>2</v>
      </c>
      <c r="H11" s="2"/>
      <c r="I11" s="2" t="s">
        <v>3</v>
      </c>
      <c r="J11" s="2"/>
    </row>
    <row r="12" spans="4:19" ht="15.75" customHeight="1" x14ac:dyDescent="0.2">
      <c r="D12" s="65"/>
      <c r="E12" s="109" t="s">
        <v>4</v>
      </c>
      <c r="F12" s="78" t="s">
        <v>5</v>
      </c>
      <c r="G12" s="78" t="s">
        <v>6</v>
      </c>
      <c r="I12" s="78" t="s">
        <v>7</v>
      </c>
    </row>
    <row r="13" spans="4:19" ht="15.75" customHeight="1" x14ac:dyDescent="0.2">
      <c r="D13" s="67" t="s">
        <v>8</v>
      </c>
      <c r="E13" s="110"/>
      <c r="F13" s="83"/>
      <c r="G13" s="83"/>
      <c r="I13" s="83"/>
    </row>
    <row r="14" spans="4:19" ht="15.75" customHeight="1" x14ac:dyDescent="0.2">
      <c r="D14" s="66"/>
      <c r="E14" s="111"/>
      <c r="F14" s="79"/>
      <c r="G14" s="79"/>
      <c r="I14" s="79"/>
    </row>
    <row r="15" spans="4:19" ht="15" x14ac:dyDescent="0.25">
      <c r="D15" s="3" t="s">
        <v>9</v>
      </c>
      <c r="E15" s="59"/>
      <c r="F15" s="4">
        <v>16413.25</v>
      </c>
      <c r="G15" s="4">
        <v>10668.61</v>
      </c>
      <c r="I15" s="4">
        <f>E15*F15</f>
        <v>0</v>
      </c>
    </row>
    <row r="16" spans="4:19" ht="15" x14ac:dyDescent="0.25">
      <c r="D16" s="3" t="s">
        <v>10</v>
      </c>
      <c r="E16" s="59"/>
      <c r="F16" s="4">
        <v>14539.41</v>
      </c>
      <c r="G16" s="4">
        <v>9450.6200000000008</v>
      </c>
      <c r="I16" s="4">
        <f>E16*F16</f>
        <v>0</v>
      </c>
    </row>
    <row r="17" spans="4:14" ht="15" x14ac:dyDescent="0.25">
      <c r="D17" s="3" t="s">
        <v>11</v>
      </c>
      <c r="E17" s="59"/>
      <c r="F17" s="4">
        <v>12789.8</v>
      </c>
      <c r="G17" s="4">
        <v>8313.3700000000008</v>
      </c>
      <c r="I17" s="4">
        <f t="shared" ref="I17:I18" si="0">E17*F17</f>
        <v>0</v>
      </c>
    </row>
    <row r="18" spans="4:14" ht="15" x14ac:dyDescent="0.25">
      <c r="D18" s="3" t="s">
        <v>12</v>
      </c>
      <c r="E18" s="59"/>
      <c r="F18" s="4">
        <v>10355.92</v>
      </c>
      <c r="G18" s="4">
        <v>6731.35</v>
      </c>
      <c r="I18" s="4">
        <f t="shared" si="0"/>
        <v>0</v>
      </c>
      <c r="K18" s="17"/>
    </row>
    <row r="19" spans="4:14" ht="45.75" customHeight="1" x14ac:dyDescent="0.2">
      <c r="D19" s="5" t="s">
        <v>13</v>
      </c>
      <c r="E19" s="6">
        <f>SUM(E15:E18)</f>
        <v>0</v>
      </c>
      <c r="G19" s="101" t="s">
        <v>14</v>
      </c>
      <c r="H19" s="102"/>
      <c r="I19" s="7">
        <f>SUM(I15:I18)</f>
        <v>0</v>
      </c>
      <c r="K19" s="8" t="s">
        <v>15</v>
      </c>
    </row>
    <row r="20" spans="4:14" ht="44.25" customHeight="1" x14ac:dyDescent="0.2">
      <c r="G20" s="103" t="s">
        <v>16</v>
      </c>
      <c r="H20" s="104"/>
      <c r="I20" s="60"/>
      <c r="K20" s="8" t="s">
        <v>17</v>
      </c>
    </row>
    <row r="21" spans="4:14" ht="30" customHeight="1" x14ac:dyDescent="0.2">
      <c r="E21" s="50"/>
      <c r="G21" s="105" t="s">
        <v>18</v>
      </c>
      <c r="H21" s="106"/>
      <c r="I21" s="46">
        <f>I19+I20</f>
        <v>0</v>
      </c>
      <c r="K21" s="8" t="s">
        <v>19</v>
      </c>
    </row>
    <row r="22" spans="4:14" ht="15.75" customHeight="1" x14ac:dyDescent="0.2">
      <c r="G22" s="9"/>
      <c r="H22" s="9"/>
      <c r="I22" s="10"/>
    </row>
    <row r="23" spans="4:14" x14ac:dyDescent="0.2">
      <c r="G23" s="9"/>
      <c r="H23" s="9"/>
      <c r="I23" s="10"/>
      <c r="N23" s="49"/>
    </row>
    <row r="24" spans="4:14" x14ac:dyDescent="0.2">
      <c r="G24" s="9"/>
      <c r="H24" s="9"/>
      <c r="I24" s="10"/>
    </row>
    <row r="25" spans="4:14" ht="15" customHeight="1" x14ac:dyDescent="0.2">
      <c r="G25" s="9"/>
      <c r="H25" s="9"/>
      <c r="I25" s="10"/>
      <c r="N25" s="55"/>
    </row>
    <row r="26" spans="4:14" x14ac:dyDescent="0.2">
      <c r="G26" s="9"/>
      <c r="H26" s="9"/>
      <c r="I26" s="10"/>
    </row>
    <row r="27" spans="4:14" x14ac:dyDescent="0.2">
      <c r="D27" s="77" t="s">
        <v>93</v>
      </c>
      <c r="E27" s="77"/>
      <c r="F27" s="77"/>
      <c r="G27" s="77"/>
      <c r="H27" s="77"/>
      <c r="I27" s="77"/>
      <c r="J27" s="77"/>
      <c r="K27" s="77"/>
      <c r="L27" s="77"/>
    </row>
    <row r="28" spans="4:14" x14ac:dyDescent="0.2">
      <c r="D28" s="77"/>
      <c r="E28" s="77"/>
      <c r="F28" s="77"/>
      <c r="G28" s="77"/>
      <c r="H28" s="77"/>
      <c r="I28" s="77"/>
      <c r="J28" s="77"/>
      <c r="K28" s="77"/>
      <c r="L28" s="77"/>
    </row>
    <row r="29" spans="4:14" x14ac:dyDescent="0.2">
      <c r="D29" s="2"/>
      <c r="E29" s="2" t="s">
        <v>20</v>
      </c>
      <c r="F29" s="2" t="s">
        <v>21</v>
      </c>
      <c r="G29" s="2" t="s">
        <v>22</v>
      </c>
      <c r="H29" s="2"/>
      <c r="I29" s="2"/>
      <c r="J29" s="2" t="s">
        <v>23</v>
      </c>
      <c r="K29" s="2" t="s">
        <v>24</v>
      </c>
      <c r="L29" s="2" t="s">
        <v>25</v>
      </c>
    </row>
    <row r="30" spans="4:14" ht="12.75" customHeight="1" x14ac:dyDescent="0.2">
      <c r="D30" s="65"/>
      <c r="E30" s="78" t="s">
        <v>5</v>
      </c>
      <c r="F30" s="78" t="s">
        <v>6</v>
      </c>
      <c r="G30" s="78" t="s">
        <v>26</v>
      </c>
      <c r="I30" s="65"/>
      <c r="J30" s="78" t="s">
        <v>5</v>
      </c>
      <c r="K30" s="78" t="s">
        <v>6</v>
      </c>
      <c r="L30" s="78" t="s">
        <v>26</v>
      </c>
    </row>
    <row r="31" spans="4:14" x14ac:dyDescent="0.2">
      <c r="D31" s="67" t="s">
        <v>8</v>
      </c>
      <c r="E31" s="83"/>
      <c r="F31" s="83"/>
      <c r="G31" s="83"/>
      <c r="I31" s="67" t="s">
        <v>8</v>
      </c>
      <c r="J31" s="83"/>
      <c r="K31" s="83"/>
      <c r="L31" s="83"/>
    </row>
    <row r="32" spans="4:14" x14ac:dyDescent="0.2">
      <c r="D32" s="66"/>
      <c r="E32" s="79"/>
      <c r="F32" s="79"/>
      <c r="G32" s="79"/>
      <c r="I32" s="66"/>
      <c r="J32" s="79"/>
      <c r="K32" s="79"/>
      <c r="L32" s="79"/>
    </row>
    <row r="33" spans="4:20" ht="15" x14ac:dyDescent="0.25">
      <c r="D33" s="3" t="s">
        <v>9</v>
      </c>
      <c r="E33" s="61"/>
      <c r="F33" s="61"/>
      <c r="G33" s="12">
        <f>SUM(E33:F33)</f>
        <v>0</v>
      </c>
      <c r="I33" s="3" t="s">
        <v>9</v>
      </c>
      <c r="J33" s="4">
        <f t="shared" ref="J33:K36" si="1">E33*F15</f>
        <v>0</v>
      </c>
      <c r="K33" s="4">
        <f t="shared" si="1"/>
        <v>0</v>
      </c>
      <c r="L33" s="4">
        <f>SUM(J33:K33)</f>
        <v>0</v>
      </c>
    </row>
    <row r="34" spans="4:20" ht="15" x14ac:dyDescent="0.25">
      <c r="D34" s="3" t="s">
        <v>10</v>
      </c>
      <c r="E34" s="61"/>
      <c r="F34" s="61"/>
      <c r="G34" s="12">
        <f t="shared" ref="G34:G36" si="2">SUM(E34:F34)</f>
        <v>0</v>
      </c>
      <c r="I34" s="3" t="s">
        <v>10</v>
      </c>
      <c r="J34" s="4">
        <f t="shared" si="1"/>
        <v>0</v>
      </c>
      <c r="K34" s="4">
        <f t="shared" si="1"/>
        <v>0</v>
      </c>
      <c r="L34" s="4">
        <f t="shared" ref="L34:L36" si="3">SUM(J34:K34)</f>
        <v>0</v>
      </c>
    </row>
    <row r="35" spans="4:20" ht="15" x14ac:dyDescent="0.25">
      <c r="D35" s="3" t="s">
        <v>11</v>
      </c>
      <c r="E35" s="61"/>
      <c r="F35" s="61"/>
      <c r="G35" s="12">
        <f t="shared" si="2"/>
        <v>0</v>
      </c>
      <c r="I35" s="3" t="s">
        <v>11</v>
      </c>
      <c r="J35" s="4">
        <f t="shared" si="1"/>
        <v>0</v>
      </c>
      <c r="K35" s="4">
        <f t="shared" si="1"/>
        <v>0</v>
      </c>
      <c r="L35" s="4">
        <f t="shared" si="3"/>
        <v>0</v>
      </c>
    </row>
    <row r="36" spans="4:20" ht="15" x14ac:dyDescent="0.25">
      <c r="D36" s="3" t="s">
        <v>12</v>
      </c>
      <c r="E36" s="61"/>
      <c r="F36" s="61"/>
      <c r="G36" s="12">
        <f t="shared" si="2"/>
        <v>0</v>
      </c>
      <c r="I36" s="3" t="s">
        <v>12</v>
      </c>
      <c r="J36" s="4">
        <f t="shared" si="1"/>
        <v>0</v>
      </c>
      <c r="K36" s="4">
        <f t="shared" si="1"/>
        <v>0</v>
      </c>
      <c r="L36" s="4">
        <f t="shared" si="3"/>
        <v>0</v>
      </c>
    </row>
    <row r="37" spans="4:20" ht="13.5" thickBot="1" x14ac:dyDescent="0.25">
      <c r="D37" s="5" t="s">
        <v>13</v>
      </c>
      <c r="E37" s="6">
        <f>SUM(E33:E36)</f>
        <v>0</v>
      </c>
      <c r="F37" s="6">
        <f>SUM(F33:F36)</f>
        <v>0</v>
      </c>
      <c r="G37" s="6">
        <f>SUM(G33:G36)</f>
        <v>0</v>
      </c>
      <c r="H37" s="13"/>
      <c r="I37" s="5" t="s">
        <v>13</v>
      </c>
      <c r="J37" s="14">
        <f>SUM(J33:J36)</f>
        <v>0</v>
      </c>
      <c r="K37" s="14">
        <f>SUM(K33:K36)</f>
        <v>0</v>
      </c>
      <c r="L37" s="48">
        <f>SUM(L33:L36)</f>
        <v>0</v>
      </c>
    </row>
    <row r="38" spans="4:20" ht="12.75" customHeight="1" x14ac:dyDescent="0.2">
      <c r="I38" s="89" t="s">
        <v>99</v>
      </c>
      <c r="J38" s="89"/>
      <c r="K38" s="91" t="s">
        <v>27</v>
      </c>
      <c r="L38" s="93">
        <f>I21-L37</f>
        <v>0</v>
      </c>
      <c r="N38" s="95" t="s">
        <v>28</v>
      </c>
      <c r="O38" s="95"/>
      <c r="P38" s="95"/>
      <c r="Q38" s="95"/>
      <c r="R38" s="95"/>
    </row>
    <row r="39" spans="4:20" ht="36" customHeight="1" thickBot="1" x14ac:dyDescent="0.25">
      <c r="I39" s="90"/>
      <c r="J39" s="90"/>
      <c r="K39" s="92"/>
      <c r="L39" s="94"/>
      <c r="N39" s="95"/>
      <c r="O39" s="95"/>
      <c r="P39" s="95"/>
      <c r="Q39" s="95"/>
      <c r="R39" s="95"/>
    </row>
    <row r="40" spans="4:20" ht="12.75" customHeight="1" x14ac:dyDescent="0.2">
      <c r="D40" s="72" t="s">
        <v>64</v>
      </c>
      <c r="E40" s="72"/>
      <c r="F40" s="72"/>
      <c r="G40" s="72"/>
      <c r="I40" s="96" t="s">
        <v>100</v>
      </c>
      <c r="J40" s="97"/>
      <c r="K40" s="91" t="s">
        <v>29</v>
      </c>
      <c r="L40" s="99">
        <f>L38*0.8</f>
        <v>0</v>
      </c>
    </row>
    <row r="41" spans="4:20" ht="53.25" customHeight="1" x14ac:dyDescent="0.2">
      <c r="D41" s="72"/>
      <c r="E41" s="72"/>
      <c r="F41" s="72"/>
      <c r="G41" s="72"/>
      <c r="H41" s="9"/>
      <c r="I41" s="98"/>
      <c r="J41" s="98"/>
      <c r="K41" s="98"/>
      <c r="L41" s="100"/>
      <c r="N41" s="76" t="s">
        <v>30</v>
      </c>
      <c r="O41" s="76"/>
      <c r="P41" s="76"/>
      <c r="Q41" s="76"/>
      <c r="R41" s="76"/>
    </row>
    <row r="42" spans="4:20" x14ac:dyDescent="0.2">
      <c r="G42" s="9"/>
      <c r="H42" s="9"/>
      <c r="I42" s="10"/>
    </row>
    <row r="43" spans="4:20" x14ac:dyDescent="0.2">
      <c r="G43" s="9"/>
      <c r="H43" s="9"/>
      <c r="I43" s="10"/>
    </row>
    <row r="44" spans="4:20" x14ac:dyDescent="0.2">
      <c r="G44" s="9"/>
      <c r="H44" s="9"/>
      <c r="I44" s="10"/>
    </row>
    <row r="45" spans="4:20" ht="12.75" customHeight="1" x14ac:dyDescent="0.2">
      <c r="D45" s="85" t="s">
        <v>103</v>
      </c>
      <c r="E45" s="85"/>
      <c r="F45" s="85"/>
      <c r="L45" s="15"/>
    </row>
    <row r="46" spans="4:20" x14ac:dyDescent="0.2">
      <c r="D46" s="86"/>
      <c r="E46" s="86"/>
      <c r="F46" s="86"/>
    </row>
    <row r="47" spans="4:20" x14ac:dyDescent="0.2">
      <c r="D47" s="2"/>
      <c r="E47" s="2" t="s">
        <v>31</v>
      </c>
      <c r="F47" s="2" t="s">
        <v>32</v>
      </c>
    </row>
    <row r="48" spans="4:20" x14ac:dyDescent="0.2">
      <c r="D48" s="78" t="s">
        <v>8</v>
      </c>
      <c r="E48" s="78" t="s">
        <v>33</v>
      </c>
      <c r="F48" s="78" t="s">
        <v>34</v>
      </c>
      <c r="Q48" s="16"/>
      <c r="T48" s="87"/>
    </row>
    <row r="49" spans="4:20" x14ac:dyDescent="0.2">
      <c r="D49" s="83"/>
      <c r="E49" s="83"/>
      <c r="F49" s="83"/>
      <c r="Q49" s="16"/>
      <c r="T49" s="87"/>
    </row>
    <row r="50" spans="4:20" x14ac:dyDescent="0.2">
      <c r="D50" s="83"/>
      <c r="E50" s="83"/>
      <c r="F50" s="83"/>
      <c r="Q50" s="16"/>
      <c r="T50" s="87"/>
    </row>
    <row r="51" spans="4:20" x14ac:dyDescent="0.2">
      <c r="D51" s="79"/>
      <c r="E51" s="79"/>
      <c r="F51" s="79"/>
      <c r="Q51" s="15"/>
      <c r="S51" s="17"/>
      <c r="T51" s="17"/>
    </row>
    <row r="52" spans="4:20" ht="15" customHeight="1" x14ac:dyDescent="0.2">
      <c r="D52" s="3" t="s">
        <v>9</v>
      </c>
      <c r="E52" s="62"/>
      <c r="F52" s="18">
        <f>E52*F15</f>
        <v>0</v>
      </c>
      <c r="H52" s="88" t="s">
        <v>102</v>
      </c>
      <c r="I52" s="88"/>
      <c r="J52" s="88"/>
      <c r="K52" s="88"/>
      <c r="L52" s="88"/>
      <c r="M52" s="88"/>
      <c r="Q52" s="15"/>
      <c r="S52" s="17"/>
      <c r="T52" s="17"/>
    </row>
    <row r="53" spans="4:20" ht="12.75" customHeight="1" x14ac:dyDescent="0.2">
      <c r="D53" s="3" t="s">
        <v>10</v>
      </c>
      <c r="E53" s="62"/>
      <c r="F53" s="18">
        <f>E53*F16</f>
        <v>0</v>
      </c>
      <c r="H53" s="88"/>
      <c r="I53" s="88"/>
      <c r="J53" s="88"/>
      <c r="K53" s="88"/>
      <c r="L53" s="88"/>
      <c r="M53" s="88"/>
      <c r="Q53" s="15"/>
      <c r="S53" s="17"/>
      <c r="T53" s="17"/>
    </row>
    <row r="54" spans="4:20" ht="12.75" customHeight="1" x14ac:dyDescent="0.2">
      <c r="D54" s="3" t="s">
        <v>11</v>
      </c>
      <c r="E54" s="62"/>
      <c r="F54" s="18">
        <f>E54*F17</f>
        <v>0</v>
      </c>
      <c r="H54" s="88"/>
      <c r="I54" s="88"/>
      <c r="J54" s="88"/>
      <c r="K54" s="88"/>
      <c r="L54" s="88"/>
      <c r="M54" s="88"/>
      <c r="Q54" s="15"/>
      <c r="S54" s="17"/>
      <c r="T54" s="17"/>
    </row>
    <row r="55" spans="4:20" ht="12.75" customHeight="1" x14ac:dyDescent="0.2">
      <c r="D55" s="3" t="s">
        <v>12</v>
      </c>
      <c r="E55" s="62"/>
      <c r="F55" s="18">
        <f>E55*F18</f>
        <v>0</v>
      </c>
      <c r="H55" s="88"/>
      <c r="I55" s="88"/>
      <c r="J55" s="88"/>
      <c r="K55" s="88"/>
      <c r="L55" s="88"/>
      <c r="M55" s="88"/>
      <c r="Q55" s="69"/>
    </row>
    <row r="56" spans="4:20" ht="12.75" customHeight="1" x14ac:dyDescent="0.2">
      <c r="D56" s="19" t="s">
        <v>35</v>
      </c>
      <c r="E56" s="19">
        <f>SUM(E52:E55)</f>
        <v>0</v>
      </c>
      <c r="F56" s="20">
        <f>SUM(F52:F55)</f>
        <v>0</v>
      </c>
      <c r="H56" s="88"/>
      <c r="I56" s="88"/>
      <c r="J56" s="88"/>
      <c r="K56" s="88"/>
      <c r="L56" s="88"/>
      <c r="M56" s="88"/>
    </row>
    <row r="57" spans="4:20" ht="27" customHeight="1" x14ac:dyDescent="0.2">
      <c r="D57" s="74" t="s">
        <v>36</v>
      </c>
      <c r="E57" s="75"/>
      <c r="F57" s="21">
        <f>L40-F56</f>
        <v>0</v>
      </c>
      <c r="H57" s="76" t="s">
        <v>101</v>
      </c>
      <c r="I57" s="76"/>
      <c r="J57" s="76"/>
      <c r="K57" s="76"/>
      <c r="L57" s="76"/>
      <c r="M57" s="22"/>
    </row>
    <row r="58" spans="4:20" x14ac:dyDescent="0.2">
      <c r="D58" s="69"/>
      <c r="E58" s="69"/>
      <c r="F58" s="23"/>
    </row>
    <row r="60" spans="4:20" ht="33" customHeight="1" x14ac:dyDescent="0.2">
      <c r="D60" s="77" t="s">
        <v>37</v>
      </c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</row>
    <row r="61" spans="4:20" x14ac:dyDescent="0.2">
      <c r="E61" s="2" t="s">
        <v>38</v>
      </c>
      <c r="F61" s="2" t="s">
        <v>39</v>
      </c>
      <c r="G61" s="2" t="s">
        <v>40</v>
      </c>
      <c r="H61" s="2" t="s">
        <v>41</v>
      </c>
      <c r="I61" s="2" t="s">
        <v>42</v>
      </c>
      <c r="J61" s="2" t="s">
        <v>43</v>
      </c>
      <c r="K61" s="2" t="s">
        <v>44</v>
      </c>
      <c r="L61" s="2" t="s">
        <v>45</v>
      </c>
      <c r="O61" s="2" t="s">
        <v>46</v>
      </c>
      <c r="P61" s="2" t="s">
        <v>47</v>
      </c>
      <c r="Q61" s="2" t="s">
        <v>48</v>
      </c>
    </row>
    <row r="62" spans="4:20" ht="12.75" customHeight="1" x14ac:dyDescent="0.2">
      <c r="D62" s="78" t="s">
        <v>8</v>
      </c>
      <c r="E62" s="80" t="s">
        <v>6</v>
      </c>
      <c r="F62" s="81"/>
      <c r="G62" s="81"/>
      <c r="H62" s="82"/>
      <c r="I62" s="80" t="s">
        <v>49</v>
      </c>
      <c r="J62" s="81"/>
      <c r="K62" s="82"/>
      <c r="L62" s="78" t="s">
        <v>50</v>
      </c>
      <c r="N62" s="65"/>
      <c r="O62" s="84" t="s">
        <v>51</v>
      </c>
      <c r="P62" s="84"/>
      <c r="Q62" s="65" t="s">
        <v>26</v>
      </c>
    </row>
    <row r="63" spans="4:20" ht="24" x14ac:dyDescent="0.2">
      <c r="D63" s="79"/>
      <c r="E63" s="68" t="s">
        <v>52</v>
      </c>
      <c r="F63" s="68" t="s">
        <v>53</v>
      </c>
      <c r="G63" s="53" t="s">
        <v>54</v>
      </c>
      <c r="H63" s="68" t="s">
        <v>35</v>
      </c>
      <c r="I63" s="68" t="s">
        <v>55</v>
      </c>
      <c r="J63" s="53" t="s">
        <v>56</v>
      </c>
      <c r="K63" s="68" t="s">
        <v>105</v>
      </c>
      <c r="L63" s="83"/>
      <c r="N63" s="67" t="s">
        <v>8</v>
      </c>
      <c r="O63" s="67" t="s">
        <v>6</v>
      </c>
      <c r="P63" s="67" t="s">
        <v>49</v>
      </c>
      <c r="Q63" s="67"/>
    </row>
    <row r="64" spans="4:20" x14ac:dyDescent="0.2">
      <c r="D64" s="68"/>
      <c r="E64" s="68"/>
      <c r="F64" s="68"/>
      <c r="G64" s="53"/>
      <c r="H64" s="68"/>
      <c r="I64" s="68"/>
      <c r="J64" s="53"/>
      <c r="K64" s="68"/>
      <c r="L64" s="66"/>
      <c r="N64" s="66"/>
      <c r="O64" s="66"/>
      <c r="P64" s="66"/>
      <c r="Q64" s="66"/>
    </row>
    <row r="65" spans="4:18" ht="15" x14ac:dyDescent="0.25">
      <c r="D65" s="3" t="s">
        <v>9</v>
      </c>
      <c r="E65" s="61"/>
      <c r="F65" s="61"/>
      <c r="G65" s="61">
        <f>IF(E52=1,1,+(+(ROUNDDOWN(E52/2,0))))</f>
        <v>0</v>
      </c>
      <c r="H65" s="11">
        <f>SUM(E65:G65)</f>
        <v>0</v>
      </c>
      <c r="I65" s="61"/>
      <c r="J65" s="61" t="e">
        <f>IF(E52=1,0,+(#REF!-(ROUNDDOWN(E52/2,0))))</f>
        <v>#REF!</v>
      </c>
      <c r="K65" s="61" t="e">
        <f>I65+J65</f>
        <v>#REF!</v>
      </c>
      <c r="L65" s="51" t="e">
        <f>H65+K65</f>
        <v>#REF!</v>
      </c>
      <c r="N65" s="3" t="s">
        <v>9</v>
      </c>
      <c r="O65" s="4">
        <f>H65*G15</f>
        <v>0</v>
      </c>
      <c r="P65" s="4" t="e">
        <f>K65*F15</f>
        <v>#REF!</v>
      </c>
      <c r="Q65" s="25" t="e">
        <f>SUM(O65:P65)</f>
        <v>#REF!</v>
      </c>
    </row>
    <row r="66" spans="4:18" ht="15" x14ac:dyDescent="0.25">
      <c r="D66" s="3" t="s">
        <v>10</v>
      </c>
      <c r="E66" s="61"/>
      <c r="F66" s="61"/>
      <c r="G66" s="61">
        <f>IF(E53=1,1,+(+(ROUNDDOWN(E53/2,0))))</f>
        <v>0</v>
      </c>
      <c r="H66" s="11">
        <f t="shared" ref="H66:H68" si="4">SUM(E66:G66)</f>
        <v>0</v>
      </c>
      <c r="I66" s="61"/>
      <c r="J66" s="61" t="e">
        <f>IF(E53=1,0,+(#REF!-(ROUNDDOWN(E53/2,0))))</f>
        <v>#REF!</v>
      </c>
      <c r="K66" s="61" t="e">
        <f t="shared" ref="K66:K68" si="5">I66+J66</f>
        <v>#REF!</v>
      </c>
      <c r="L66" s="51" t="e">
        <f>H66+K66</f>
        <v>#REF!</v>
      </c>
      <c r="N66" s="3" t="s">
        <v>10</v>
      </c>
      <c r="O66" s="4">
        <f>H66*G16</f>
        <v>0</v>
      </c>
      <c r="P66" s="4" t="e">
        <f>K66*F16</f>
        <v>#REF!</v>
      </c>
      <c r="Q66" s="25" t="e">
        <f t="shared" ref="Q66:Q68" si="6">SUM(O66:P66)</f>
        <v>#REF!</v>
      </c>
    </row>
    <row r="67" spans="4:18" ht="15" x14ac:dyDescent="0.25">
      <c r="D67" s="3" t="s">
        <v>11</v>
      </c>
      <c r="E67" s="61"/>
      <c r="F67" s="61"/>
      <c r="G67" s="61">
        <f>IF(E54=1,1,+(+(ROUNDDOWN(E54/2,0))))</f>
        <v>0</v>
      </c>
      <c r="H67" s="11">
        <f t="shared" si="4"/>
        <v>0</v>
      </c>
      <c r="I67" s="61"/>
      <c r="J67" s="61" t="e">
        <f>IF(E54=1,0,+(#REF!-(ROUNDDOWN(E54/2,0))))</f>
        <v>#REF!</v>
      </c>
      <c r="K67" s="61" t="e">
        <f t="shared" si="5"/>
        <v>#REF!</v>
      </c>
      <c r="L67" s="51" t="e">
        <f>H67+K67</f>
        <v>#REF!</v>
      </c>
      <c r="N67" s="3" t="s">
        <v>11</v>
      </c>
      <c r="O67" s="4">
        <f>H67*G17</f>
        <v>0</v>
      </c>
      <c r="P67" s="4" t="e">
        <f>K67*F17</f>
        <v>#REF!</v>
      </c>
      <c r="Q67" s="25" t="e">
        <f t="shared" si="6"/>
        <v>#REF!</v>
      </c>
    </row>
    <row r="68" spans="4:18" ht="15" x14ac:dyDescent="0.25">
      <c r="D68" s="3" t="s">
        <v>12</v>
      </c>
      <c r="E68" s="61"/>
      <c r="F68" s="61"/>
      <c r="G68" s="61">
        <f>IF(E55=1,1,+(+(ROUNDDOWN(E55/2,0))))</f>
        <v>0</v>
      </c>
      <c r="H68" s="11">
        <f t="shared" si="4"/>
        <v>0</v>
      </c>
      <c r="I68" s="61"/>
      <c r="J68" s="61" t="e">
        <f>IF(E55=1,0,+(#REF!-(ROUNDDOWN(E55/2,0))))</f>
        <v>#REF!</v>
      </c>
      <c r="K68" s="61" t="e">
        <f t="shared" si="5"/>
        <v>#REF!</v>
      </c>
      <c r="L68" s="51" t="e">
        <f>H68+K68</f>
        <v>#REF!</v>
      </c>
      <c r="N68" s="3" t="s">
        <v>12</v>
      </c>
      <c r="O68" s="4">
        <f>H68*G18</f>
        <v>0</v>
      </c>
      <c r="P68" s="4" t="e">
        <f>K68*F18</f>
        <v>#REF!</v>
      </c>
      <c r="Q68" s="25" t="e">
        <f t="shared" si="6"/>
        <v>#REF!</v>
      </c>
    </row>
    <row r="69" spans="4:18" x14ac:dyDescent="0.2">
      <c r="D69" s="19" t="s">
        <v>13</v>
      </c>
      <c r="E69" s="26">
        <f>SUM(E65:E68)</f>
        <v>0</v>
      </c>
      <c r="F69" s="26">
        <f>SUM(F65:F68)</f>
        <v>0</v>
      </c>
      <c r="G69" s="54">
        <f>SUM(G65:G68)</f>
        <v>0</v>
      </c>
      <c r="H69" s="26">
        <f>SUM(H65:H68)</f>
        <v>0</v>
      </c>
      <c r="I69" s="26">
        <f t="shared" ref="I69:L69" si="7">SUM(I65:I68)</f>
        <v>0</v>
      </c>
      <c r="J69" s="54" t="e">
        <f t="shared" si="7"/>
        <v>#REF!</v>
      </c>
      <c r="K69" s="26" t="e">
        <f t="shared" si="7"/>
        <v>#REF!</v>
      </c>
      <c r="L69" s="52" t="e">
        <f t="shared" si="7"/>
        <v>#REF!</v>
      </c>
      <c r="N69" s="19" t="s">
        <v>13</v>
      </c>
      <c r="O69" s="27">
        <f>SUM(O65:O68)</f>
        <v>0</v>
      </c>
      <c r="P69" s="27" t="e">
        <f>SUM(P65:P68)</f>
        <v>#REF!</v>
      </c>
      <c r="Q69" s="28" t="e">
        <f>SUM(Q65:Q68)</f>
        <v>#REF!</v>
      </c>
      <c r="R69" s="17"/>
    </row>
    <row r="72" spans="4:18" ht="12.75" customHeight="1" x14ac:dyDescent="0.2">
      <c r="F72" s="2" t="s">
        <v>57</v>
      </c>
      <c r="G72" s="2" t="s">
        <v>58</v>
      </c>
      <c r="H72" s="2" t="s">
        <v>59</v>
      </c>
    </row>
    <row r="73" spans="4:18" ht="30" customHeight="1" x14ac:dyDescent="0.2">
      <c r="F73" s="71" t="s">
        <v>94</v>
      </c>
      <c r="G73" s="71"/>
      <c r="H73" s="71"/>
      <c r="Q73" s="72" t="s">
        <v>65</v>
      </c>
    </row>
    <row r="74" spans="4:18" ht="25.5" x14ac:dyDescent="0.2">
      <c r="F74" s="29" t="s">
        <v>60</v>
      </c>
      <c r="G74" s="29" t="s">
        <v>61</v>
      </c>
      <c r="H74" s="30" t="s">
        <v>26</v>
      </c>
      <c r="Q74" s="72"/>
    </row>
    <row r="75" spans="4:18" x14ac:dyDescent="0.2">
      <c r="F75" s="11">
        <f>E69+G69</f>
        <v>0</v>
      </c>
      <c r="G75" s="11" t="e">
        <f>F69+K69</f>
        <v>#REF!</v>
      </c>
      <c r="H75" s="11" t="e">
        <f>F75+G75</f>
        <v>#REF!</v>
      </c>
    </row>
    <row r="76" spans="4:18" x14ac:dyDescent="0.2">
      <c r="F76" s="31" t="e">
        <f>F75/H75</f>
        <v>#REF!</v>
      </c>
      <c r="G76" s="32" t="e">
        <f>1-F76</f>
        <v>#REF!</v>
      </c>
      <c r="H76" s="33" t="e">
        <f>F76+G76</f>
        <v>#REF!</v>
      </c>
    </row>
    <row r="78" spans="4:18" x14ac:dyDescent="0.2">
      <c r="N78" s="73" t="s">
        <v>62</v>
      </c>
      <c r="O78" s="73"/>
      <c r="P78" s="73"/>
      <c r="Q78" s="34">
        <f>I21</f>
        <v>0</v>
      </c>
    </row>
    <row r="80" spans="4:18" ht="12.75" customHeight="1" x14ac:dyDescent="0.2">
      <c r="F80" s="72" t="s">
        <v>63</v>
      </c>
    </row>
    <row r="81" spans="6:6" x14ac:dyDescent="0.2">
      <c r="F81" s="72"/>
    </row>
    <row r="82" spans="6:6" x14ac:dyDescent="0.2">
      <c r="F82" s="72"/>
    </row>
    <row r="83" spans="6:6" x14ac:dyDescent="0.2">
      <c r="F83" s="72"/>
    </row>
  </sheetData>
  <mergeCells count="44">
    <mergeCell ref="D1:S3"/>
    <mergeCell ref="D5:S6"/>
    <mergeCell ref="D9:I10"/>
    <mergeCell ref="E12:E14"/>
    <mergeCell ref="F12:F14"/>
    <mergeCell ref="G12:G14"/>
    <mergeCell ref="I12:I14"/>
    <mergeCell ref="G19:H19"/>
    <mergeCell ref="G20:H20"/>
    <mergeCell ref="G21:H21"/>
    <mergeCell ref="D27:L28"/>
    <mergeCell ref="E30:E32"/>
    <mergeCell ref="F30:F32"/>
    <mergeCell ref="G30:G32"/>
    <mergeCell ref="J30:J32"/>
    <mergeCell ref="K30:K32"/>
    <mergeCell ref="L30:L32"/>
    <mergeCell ref="D40:G41"/>
    <mergeCell ref="I40:J41"/>
    <mergeCell ref="K40:K41"/>
    <mergeCell ref="L40:L41"/>
    <mergeCell ref="N41:R41"/>
    <mergeCell ref="H52:M56"/>
    <mergeCell ref="I38:J39"/>
    <mergeCell ref="K38:K39"/>
    <mergeCell ref="L38:L39"/>
    <mergeCell ref="N38:R39"/>
    <mergeCell ref="D45:F46"/>
    <mergeCell ref="D48:D51"/>
    <mergeCell ref="E48:E51"/>
    <mergeCell ref="F48:F51"/>
    <mergeCell ref="T48:T50"/>
    <mergeCell ref="F73:H73"/>
    <mergeCell ref="Q73:Q74"/>
    <mergeCell ref="N78:P78"/>
    <mergeCell ref="F80:F83"/>
    <mergeCell ref="D57:E57"/>
    <mergeCell ref="H57:L57"/>
    <mergeCell ref="D60:Q60"/>
    <mergeCell ref="D62:D63"/>
    <mergeCell ref="E62:H62"/>
    <mergeCell ref="I62:K62"/>
    <mergeCell ref="L62:L63"/>
    <mergeCell ref="O62:P62"/>
  </mergeCells>
  <conditionalFormatting sqref="F76">
    <cfRule type="cellIs" dxfId="1" priority="2" operator="lessThan">
      <formula>0.5</formula>
    </cfRule>
  </conditionalFormatting>
  <conditionalFormatting sqref="Q69">
    <cfRule type="cellIs" dxfId="0" priority="1" operator="greaterThan">
      <formula>$I$19</formula>
    </cfRule>
  </conditionalFormatting>
  <dataValidations count="2">
    <dataValidation type="whole" operator="lessThanOrEqual" allowBlank="1" showInputMessage="1" showErrorMessage="1" errorTitle="Alerta!" error="A transformação pretendida supera o VALOR PARADGMA. Favor refazer a distribuição de transformação das CJs." sqref="Q69">
      <formula1>Q78</formula1>
    </dataValidation>
    <dataValidation type="custom" allowBlank="1" showInputMessage="1" showErrorMessage="1" errorTitle="Alerta!" error="A transformação pretendida supera o VALOR RESIDUAL UTILIZÁVEL (VRU). Favor refazer a distribuição de transformação das CJs." sqref="E52:E55">
      <formula1>$L$40&gt;$F$56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4"/>
  <sheetViews>
    <sheetView showGridLines="0" tabSelected="1" topLeftCell="A16" zoomScaleNormal="100" workbookViewId="0">
      <selection activeCell="F12" sqref="F12"/>
    </sheetView>
  </sheetViews>
  <sheetFormatPr defaultRowHeight="12.75" x14ac:dyDescent="0.2"/>
  <cols>
    <col min="1" max="1" width="1.85546875" style="1" customWidth="1"/>
    <col min="2" max="2" width="13.140625" style="1" customWidth="1"/>
    <col min="3" max="12" width="13.7109375" style="1" customWidth="1"/>
    <col min="13" max="16384" width="9.140625" style="1"/>
  </cols>
  <sheetData>
    <row r="1" spans="2:13" x14ac:dyDescent="0.2">
      <c r="B1" s="36" t="s">
        <v>91</v>
      </c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2:13" x14ac:dyDescent="0.2">
      <c r="B2" s="123" t="s">
        <v>108</v>
      </c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2:13" x14ac:dyDescent="0.2">
      <c r="B3" s="36" t="s">
        <v>106</v>
      </c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2:13" x14ac:dyDescent="0.2">
      <c r="B4" s="124" t="s">
        <v>107</v>
      </c>
      <c r="C4" s="124"/>
      <c r="D4" s="36"/>
      <c r="E4" s="36"/>
      <c r="F4" s="36"/>
      <c r="G4" s="36"/>
      <c r="H4" s="36"/>
      <c r="I4" s="36"/>
      <c r="J4" s="36"/>
      <c r="K4" s="36"/>
      <c r="L4" s="36"/>
    </row>
    <row r="5" spans="2:13" x14ac:dyDescent="0.2">
      <c r="B5" s="118" t="s">
        <v>90</v>
      </c>
      <c r="C5" s="118"/>
      <c r="D5" s="118"/>
      <c r="E5" s="118"/>
      <c r="F5" s="118"/>
      <c r="G5" s="118"/>
      <c r="H5" s="118"/>
      <c r="I5" s="118"/>
      <c r="J5" s="118"/>
      <c r="K5" s="118"/>
      <c r="L5" s="118"/>
    </row>
    <row r="6" spans="2:13" ht="2.25" customHeight="1" x14ac:dyDescent="0.2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3" x14ac:dyDescent="0.2">
      <c r="B7" s="45" t="s">
        <v>89</v>
      </c>
      <c r="C7" s="36"/>
      <c r="D7" s="36"/>
      <c r="E7" s="36"/>
      <c r="F7" s="36"/>
      <c r="G7" s="36"/>
      <c r="H7" s="36"/>
      <c r="I7" s="36"/>
      <c r="J7" s="36"/>
      <c r="K7" s="36"/>
      <c r="L7" s="36"/>
    </row>
    <row r="8" spans="2:13" ht="15.75" customHeight="1" x14ac:dyDescent="0.2">
      <c r="B8" s="84" t="s">
        <v>88</v>
      </c>
      <c r="C8" s="84" t="s">
        <v>87</v>
      </c>
      <c r="D8" s="84"/>
      <c r="E8" s="84"/>
      <c r="F8" s="84"/>
      <c r="G8" s="84"/>
      <c r="H8" s="84"/>
      <c r="I8" s="84"/>
      <c r="J8" s="84" t="s">
        <v>86</v>
      </c>
      <c r="K8" s="84" t="s">
        <v>85</v>
      </c>
      <c r="L8" s="84" t="s">
        <v>68</v>
      </c>
      <c r="M8" s="37"/>
    </row>
    <row r="9" spans="2:13" x14ac:dyDescent="0.2">
      <c r="B9" s="84"/>
      <c r="C9" s="84" t="s">
        <v>84</v>
      </c>
      <c r="D9" s="84"/>
      <c r="E9" s="84"/>
      <c r="F9" s="84"/>
      <c r="G9" s="84" t="s">
        <v>83</v>
      </c>
      <c r="H9" s="84"/>
      <c r="I9" s="84"/>
      <c r="J9" s="84"/>
      <c r="K9" s="84"/>
      <c r="L9" s="84"/>
      <c r="M9" s="37"/>
    </row>
    <row r="10" spans="2:13" ht="63" customHeight="1" x14ac:dyDescent="0.2">
      <c r="B10" s="84"/>
      <c r="C10" s="24" t="s">
        <v>82</v>
      </c>
      <c r="D10" s="24" t="s">
        <v>81</v>
      </c>
      <c r="E10" s="24" t="s">
        <v>79</v>
      </c>
      <c r="F10" s="24" t="s">
        <v>78</v>
      </c>
      <c r="G10" s="24" t="s">
        <v>80</v>
      </c>
      <c r="H10" s="24" t="s">
        <v>79</v>
      </c>
      <c r="I10" s="24" t="s">
        <v>78</v>
      </c>
      <c r="J10" s="84"/>
      <c r="K10" s="84"/>
      <c r="L10" s="84"/>
      <c r="M10" s="37"/>
    </row>
    <row r="11" spans="2:13" ht="20.25" customHeight="1" x14ac:dyDescent="0.2">
      <c r="B11" s="119" t="s">
        <v>77</v>
      </c>
      <c r="C11" s="120"/>
      <c r="D11" s="120"/>
      <c r="E11" s="120"/>
      <c r="F11" s="120"/>
      <c r="G11" s="120"/>
      <c r="H11" s="120"/>
      <c r="I11" s="120"/>
      <c r="J11" s="120"/>
      <c r="K11" s="120"/>
      <c r="L11" s="121"/>
      <c r="M11" s="37"/>
    </row>
    <row r="12" spans="2:13" ht="15" x14ac:dyDescent="0.25">
      <c r="B12" s="3" t="s">
        <v>9</v>
      </c>
      <c r="C12" s="70">
        <v>1</v>
      </c>
      <c r="D12" s="42">
        <v>0</v>
      </c>
      <c r="E12" s="42">
        <v>0</v>
      </c>
      <c r="F12" s="42"/>
      <c r="G12" s="42">
        <v>0</v>
      </c>
      <c r="H12" s="42">
        <v>0</v>
      </c>
      <c r="I12" s="42"/>
      <c r="J12" s="42">
        <v>0</v>
      </c>
      <c r="K12" s="42">
        <v>0</v>
      </c>
      <c r="L12" s="42">
        <f>C12+D12+E12+F12+G12+H12+I12+J12+K12</f>
        <v>1</v>
      </c>
      <c r="M12" s="37"/>
    </row>
    <row r="13" spans="2:13" ht="15" x14ac:dyDescent="0.25">
      <c r="B13" s="3" t="s">
        <v>10</v>
      </c>
      <c r="C13" s="70">
        <v>58</v>
      </c>
      <c r="D13" s="42">
        <v>15</v>
      </c>
      <c r="E13" s="42">
        <v>1</v>
      </c>
      <c r="F13" s="42"/>
      <c r="G13" s="42">
        <v>0</v>
      </c>
      <c r="H13" s="42">
        <v>0</v>
      </c>
      <c r="I13" s="42"/>
      <c r="J13" s="42">
        <v>9</v>
      </c>
      <c r="K13" s="42">
        <v>3</v>
      </c>
      <c r="L13" s="42">
        <f>C13+D13+E13+F13+G13+H13+I13+J13+K13</f>
        <v>86</v>
      </c>
      <c r="M13" s="37"/>
    </row>
    <row r="14" spans="2:13" ht="15" x14ac:dyDescent="0.25">
      <c r="B14" s="3" t="s">
        <v>11</v>
      </c>
      <c r="C14" s="70">
        <v>66</v>
      </c>
      <c r="D14" s="42">
        <v>11</v>
      </c>
      <c r="E14" s="42">
        <v>1</v>
      </c>
      <c r="F14" s="42"/>
      <c r="G14" s="42">
        <v>0</v>
      </c>
      <c r="H14" s="42">
        <v>0</v>
      </c>
      <c r="I14" s="42"/>
      <c r="J14" s="42">
        <v>4</v>
      </c>
      <c r="K14" s="42">
        <v>6</v>
      </c>
      <c r="L14" s="42">
        <f t="shared" ref="L14:L15" si="0">C14+D14+E14+F14+G14+H14+I14+J14+K14</f>
        <v>88</v>
      </c>
      <c r="M14" s="37"/>
    </row>
    <row r="15" spans="2:13" ht="15" x14ac:dyDescent="0.25">
      <c r="B15" s="3" t="s">
        <v>12</v>
      </c>
      <c r="C15" s="70">
        <v>128</v>
      </c>
      <c r="D15" s="42">
        <v>4</v>
      </c>
      <c r="E15" s="42">
        <v>0</v>
      </c>
      <c r="F15" s="42"/>
      <c r="G15" s="42">
        <v>1</v>
      </c>
      <c r="H15" s="42">
        <v>0</v>
      </c>
      <c r="I15" s="42"/>
      <c r="J15" s="42">
        <v>5</v>
      </c>
      <c r="K15" s="42">
        <v>5</v>
      </c>
      <c r="L15" s="42">
        <f t="shared" si="0"/>
        <v>143</v>
      </c>
      <c r="M15" s="37"/>
    </row>
    <row r="16" spans="2:13" x14ac:dyDescent="0.2">
      <c r="B16" s="3" t="s">
        <v>13</v>
      </c>
      <c r="C16" s="47">
        <f t="shared" ref="C16:K16" si="1">SUM(C12:C15)</f>
        <v>253</v>
      </c>
      <c r="D16" s="47">
        <f t="shared" si="1"/>
        <v>30</v>
      </c>
      <c r="E16" s="47">
        <f t="shared" si="1"/>
        <v>2</v>
      </c>
      <c r="F16" s="47">
        <f t="shared" si="1"/>
        <v>0</v>
      </c>
      <c r="G16" s="47">
        <f t="shared" si="1"/>
        <v>1</v>
      </c>
      <c r="H16" s="47">
        <f t="shared" si="1"/>
        <v>0</v>
      </c>
      <c r="I16" s="47">
        <f t="shared" si="1"/>
        <v>0</v>
      </c>
      <c r="J16" s="47">
        <f t="shared" si="1"/>
        <v>18</v>
      </c>
      <c r="K16" s="47">
        <f t="shared" si="1"/>
        <v>14</v>
      </c>
      <c r="L16" s="63">
        <f>SUM(L12:L15)</f>
        <v>318</v>
      </c>
      <c r="M16" s="37"/>
    </row>
    <row r="17" spans="2:14" x14ac:dyDescent="0.2">
      <c r="B17" s="122" t="s">
        <v>76</v>
      </c>
      <c r="C17" s="122"/>
      <c r="D17" s="122"/>
      <c r="E17" s="122"/>
      <c r="F17" s="122"/>
      <c r="G17" s="122"/>
      <c r="H17" s="122"/>
      <c r="I17" s="122"/>
      <c r="J17" s="122"/>
      <c r="K17" s="122"/>
      <c r="L17" s="122"/>
      <c r="M17" s="37"/>
    </row>
    <row r="18" spans="2:14" x14ac:dyDescent="0.2">
      <c r="B18" s="3" t="s">
        <v>75</v>
      </c>
      <c r="C18" s="42">
        <v>24</v>
      </c>
      <c r="D18" s="42">
        <v>0</v>
      </c>
      <c r="E18" s="44">
        <v>0</v>
      </c>
      <c r="F18" s="42"/>
      <c r="G18" s="42">
        <v>0</v>
      </c>
      <c r="H18" s="44"/>
      <c r="I18" s="42"/>
      <c r="J18" s="43"/>
      <c r="K18" s="42">
        <v>0</v>
      </c>
      <c r="L18" s="42">
        <f t="shared" ref="L18:L24" si="2">C18+D18+E18+F18+G18+H18+I18+K18</f>
        <v>24</v>
      </c>
      <c r="M18" s="37"/>
    </row>
    <row r="19" spans="2:14" x14ac:dyDescent="0.2">
      <c r="B19" s="3" t="s">
        <v>74</v>
      </c>
      <c r="C19" s="42">
        <v>143</v>
      </c>
      <c r="D19" s="42">
        <v>1</v>
      </c>
      <c r="E19" s="42">
        <v>0</v>
      </c>
      <c r="F19" s="42"/>
      <c r="G19" s="42">
        <v>0</v>
      </c>
      <c r="H19" s="42"/>
      <c r="I19" s="42"/>
      <c r="J19" s="43"/>
      <c r="K19" s="42">
        <v>1</v>
      </c>
      <c r="L19" s="42">
        <f t="shared" si="2"/>
        <v>145</v>
      </c>
      <c r="M19" s="37"/>
    </row>
    <row r="20" spans="2:14" x14ac:dyDescent="0.2">
      <c r="B20" s="3" t="s">
        <v>73</v>
      </c>
      <c r="C20" s="42">
        <v>289</v>
      </c>
      <c r="D20" s="42">
        <v>8</v>
      </c>
      <c r="E20" s="42">
        <v>0</v>
      </c>
      <c r="F20" s="42"/>
      <c r="G20" s="42">
        <v>1</v>
      </c>
      <c r="H20" s="42"/>
      <c r="I20" s="42"/>
      <c r="J20" s="43"/>
      <c r="K20" s="42">
        <v>14</v>
      </c>
      <c r="L20" s="42">
        <f t="shared" si="2"/>
        <v>312</v>
      </c>
      <c r="M20" s="37"/>
    </row>
    <row r="21" spans="2:14" x14ac:dyDescent="0.2">
      <c r="B21" s="3" t="s">
        <v>72</v>
      </c>
      <c r="C21" s="42">
        <v>707</v>
      </c>
      <c r="D21" s="42">
        <v>21</v>
      </c>
      <c r="E21" s="42">
        <v>0</v>
      </c>
      <c r="F21" s="42"/>
      <c r="G21" s="42">
        <v>1</v>
      </c>
      <c r="H21" s="42"/>
      <c r="I21" s="42"/>
      <c r="J21" s="43"/>
      <c r="K21" s="42">
        <v>37</v>
      </c>
      <c r="L21" s="42">
        <f t="shared" si="2"/>
        <v>766</v>
      </c>
      <c r="M21" s="37"/>
    </row>
    <row r="22" spans="2:14" x14ac:dyDescent="0.2">
      <c r="B22" s="3" t="s">
        <v>71</v>
      </c>
      <c r="C22" s="42">
        <v>54</v>
      </c>
      <c r="D22" s="42">
        <v>1</v>
      </c>
      <c r="E22" s="42">
        <v>0</v>
      </c>
      <c r="F22" s="42"/>
      <c r="G22" s="42">
        <v>0</v>
      </c>
      <c r="H22" s="42"/>
      <c r="I22" s="42"/>
      <c r="J22" s="43"/>
      <c r="K22" s="42">
        <v>9</v>
      </c>
      <c r="L22" s="42">
        <f t="shared" si="2"/>
        <v>64</v>
      </c>
      <c r="M22" s="37"/>
    </row>
    <row r="23" spans="2:14" x14ac:dyDescent="0.2">
      <c r="B23" s="3" t="s">
        <v>70</v>
      </c>
      <c r="C23" s="42">
        <v>0</v>
      </c>
      <c r="D23" s="42">
        <v>0</v>
      </c>
      <c r="E23" s="42">
        <v>0</v>
      </c>
      <c r="F23" s="42"/>
      <c r="G23" s="42">
        <v>0</v>
      </c>
      <c r="H23" s="42"/>
      <c r="I23" s="42"/>
      <c r="J23" s="43"/>
      <c r="K23" s="42">
        <v>0</v>
      </c>
      <c r="L23" s="42">
        <f t="shared" si="2"/>
        <v>0</v>
      </c>
      <c r="M23" s="37"/>
    </row>
    <row r="24" spans="2:14" x14ac:dyDescent="0.2">
      <c r="B24" s="19" t="s">
        <v>69</v>
      </c>
      <c r="C24" s="40">
        <f t="shared" ref="C24:I24" si="3">SUM(C18:C23)</f>
        <v>1217</v>
      </c>
      <c r="D24" s="40">
        <f t="shared" si="3"/>
        <v>31</v>
      </c>
      <c r="E24" s="40">
        <f t="shared" si="3"/>
        <v>0</v>
      </c>
      <c r="F24" s="40">
        <f t="shared" si="3"/>
        <v>0</v>
      </c>
      <c r="G24" s="40">
        <f t="shared" si="3"/>
        <v>2</v>
      </c>
      <c r="H24" s="40">
        <f t="shared" si="3"/>
        <v>0</v>
      </c>
      <c r="I24" s="40">
        <f t="shared" si="3"/>
        <v>0</v>
      </c>
      <c r="J24" s="41"/>
      <c r="K24" s="40">
        <f>SUM(K18:K23)</f>
        <v>61</v>
      </c>
      <c r="L24" s="40">
        <f t="shared" si="2"/>
        <v>1311</v>
      </c>
      <c r="M24" s="37"/>
    </row>
    <row r="25" spans="2:14" x14ac:dyDescent="0.2">
      <c r="B25" s="39" t="s">
        <v>68</v>
      </c>
      <c r="C25" s="38">
        <f t="shared" ref="C25:L25" si="4">C16+C24</f>
        <v>1470</v>
      </c>
      <c r="D25" s="38">
        <f t="shared" si="4"/>
        <v>61</v>
      </c>
      <c r="E25" s="38">
        <f t="shared" si="4"/>
        <v>2</v>
      </c>
      <c r="F25" s="38">
        <f t="shared" si="4"/>
        <v>0</v>
      </c>
      <c r="G25" s="38">
        <f t="shared" si="4"/>
        <v>3</v>
      </c>
      <c r="H25" s="38">
        <f t="shared" si="4"/>
        <v>0</v>
      </c>
      <c r="I25" s="38">
        <f t="shared" si="4"/>
        <v>0</v>
      </c>
      <c r="J25" s="38">
        <f t="shared" si="4"/>
        <v>18</v>
      </c>
      <c r="K25" s="38">
        <f t="shared" si="4"/>
        <v>75</v>
      </c>
      <c r="L25" s="38">
        <f t="shared" si="4"/>
        <v>1629</v>
      </c>
      <c r="M25" s="37"/>
    </row>
    <row r="26" spans="2:14" x14ac:dyDescent="0.2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spans="2:14" x14ac:dyDescent="0.2">
      <c r="B27" s="36" t="s">
        <v>67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N27" s="1" t="s">
        <v>66</v>
      </c>
    </row>
    <row r="29" spans="2:14" x14ac:dyDescent="0.2">
      <c r="B29" s="45" t="s">
        <v>96</v>
      </c>
      <c r="C29" s="58"/>
      <c r="D29" s="58"/>
      <c r="E29" s="58"/>
      <c r="F29" s="58"/>
      <c r="G29" s="58"/>
      <c r="H29" s="58"/>
      <c r="I29" s="58"/>
      <c r="J29" s="58"/>
      <c r="K29" s="58"/>
      <c r="L29" s="58"/>
    </row>
    <row r="30" spans="2:14" x14ac:dyDescent="0.2">
      <c r="B30" s="115" t="s">
        <v>95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7"/>
    </row>
    <row r="31" spans="2:14" x14ac:dyDescent="0.2">
      <c r="B31" s="84" t="s">
        <v>88</v>
      </c>
      <c r="C31" s="84" t="s">
        <v>87</v>
      </c>
      <c r="D31" s="84"/>
      <c r="E31" s="84"/>
      <c r="F31" s="84"/>
      <c r="G31" s="84"/>
      <c r="H31" s="84"/>
      <c r="I31" s="84"/>
      <c r="J31" s="84" t="s">
        <v>86</v>
      </c>
      <c r="K31" s="84" t="s">
        <v>85</v>
      </c>
      <c r="L31" s="84" t="s">
        <v>68</v>
      </c>
    </row>
    <row r="32" spans="2:14" x14ac:dyDescent="0.2">
      <c r="B32" s="84"/>
      <c r="C32" s="84" t="s">
        <v>84</v>
      </c>
      <c r="D32" s="84"/>
      <c r="E32" s="84"/>
      <c r="F32" s="84"/>
      <c r="G32" s="84" t="s">
        <v>83</v>
      </c>
      <c r="H32" s="84"/>
      <c r="I32" s="84"/>
      <c r="J32" s="84"/>
      <c r="K32" s="84"/>
      <c r="L32" s="84"/>
    </row>
    <row r="33" spans="2:12" ht="36" x14ac:dyDescent="0.2">
      <c r="B33" s="84"/>
      <c r="C33" s="24" t="s">
        <v>82</v>
      </c>
      <c r="D33" s="24" t="s">
        <v>81</v>
      </c>
      <c r="E33" s="24" t="s">
        <v>79</v>
      </c>
      <c r="F33" s="24" t="s">
        <v>78</v>
      </c>
      <c r="G33" s="24" t="s">
        <v>80</v>
      </c>
      <c r="H33" s="24" t="s">
        <v>79</v>
      </c>
      <c r="I33" s="24" t="s">
        <v>78</v>
      </c>
      <c r="J33" s="84"/>
      <c r="K33" s="84"/>
      <c r="L33" s="84"/>
    </row>
    <row r="34" spans="2:12" x14ac:dyDescent="0.2">
      <c r="B34" s="3" t="s">
        <v>9</v>
      </c>
      <c r="C34" s="56">
        <f>C12*'planilha transformação cj'!G15</f>
        <v>10668.61</v>
      </c>
      <c r="D34" s="56">
        <f>D12*'planilha transformação cj'!G15</f>
        <v>0</v>
      </c>
      <c r="E34" s="56">
        <f>E12*'planilha transformação cj'!G15</f>
        <v>0</v>
      </c>
      <c r="F34" s="56">
        <f>F12*'planilha transformação cj'!G15</f>
        <v>0</v>
      </c>
      <c r="G34" s="56">
        <f>G12*'planilha transformação cj'!G15</f>
        <v>0</v>
      </c>
      <c r="H34" s="56">
        <f>H12*'planilha transformação cj'!G15</f>
        <v>0</v>
      </c>
      <c r="I34" s="56">
        <f>I12*'planilha transformação cj'!G15</f>
        <v>0</v>
      </c>
      <c r="J34" s="56">
        <f>J12*'planilha transformação cj'!F15</f>
        <v>0</v>
      </c>
      <c r="K34" s="56">
        <v>0</v>
      </c>
      <c r="L34" s="56">
        <f>C34+D34+E34+F34+G34+H34+I34+J34+K34</f>
        <v>10668.61</v>
      </c>
    </row>
    <row r="35" spans="2:12" x14ac:dyDescent="0.2">
      <c r="B35" s="3" t="s">
        <v>10</v>
      </c>
      <c r="C35" s="56">
        <f>C13*'planilha transformação cj'!G16</f>
        <v>548135.96000000008</v>
      </c>
      <c r="D35" s="56">
        <f>D13*'planilha transformação cj'!G16</f>
        <v>141759.30000000002</v>
      </c>
      <c r="E35" s="56">
        <f>E13*'planilha transformação cj'!G16</f>
        <v>9450.6200000000008</v>
      </c>
      <c r="F35" s="56">
        <f>F13*'planilha transformação cj'!G16</f>
        <v>0</v>
      </c>
      <c r="G35" s="56">
        <f>G13*'planilha transformação cj'!G16</f>
        <v>0</v>
      </c>
      <c r="H35" s="56">
        <f>H13*'planilha transformação cj'!G16</f>
        <v>0</v>
      </c>
      <c r="I35" s="56">
        <f>I13*'planilha transformação cj'!G16</f>
        <v>0</v>
      </c>
      <c r="J35" s="56">
        <f>J13*'planilha transformação cj'!F16</f>
        <v>130854.69</v>
      </c>
      <c r="K35" s="56">
        <v>0</v>
      </c>
      <c r="L35" s="56">
        <f>C35+D35+E35+F35+G35+H35+I35+J35+K35</f>
        <v>830200.57000000007</v>
      </c>
    </row>
    <row r="36" spans="2:12" x14ac:dyDescent="0.2">
      <c r="B36" s="3" t="s">
        <v>11</v>
      </c>
      <c r="C36" s="56">
        <f>C14*'planilha transformação cj'!G17</f>
        <v>548682.42000000004</v>
      </c>
      <c r="D36" s="56">
        <f>D14*'planilha transformação cj'!G17</f>
        <v>91447.07</v>
      </c>
      <c r="E36" s="56">
        <f>E14*'planilha transformação cj'!G17</f>
        <v>8313.3700000000008</v>
      </c>
      <c r="F36" s="56">
        <f>F14*'planilha transformação cj'!G17</f>
        <v>0</v>
      </c>
      <c r="G36" s="56">
        <f>G14*'planilha transformação cj'!G17</f>
        <v>0</v>
      </c>
      <c r="H36" s="56">
        <f>H14*'planilha transformação cj'!G17</f>
        <v>0</v>
      </c>
      <c r="I36" s="56">
        <f>I14*'planilha transformação cj'!G17</f>
        <v>0</v>
      </c>
      <c r="J36" s="56">
        <f>J14*'planilha transformação cj'!F17</f>
        <v>51159.199999999997</v>
      </c>
      <c r="K36" s="56">
        <v>0</v>
      </c>
      <c r="L36" s="56">
        <f>C36+D36+E36+F36+G36+H36+I36+J36+K36</f>
        <v>699602.05999999994</v>
      </c>
    </row>
    <row r="37" spans="2:12" x14ac:dyDescent="0.2">
      <c r="B37" s="3" t="s">
        <v>12</v>
      </c>
      <c r="C37" s="56">
        <f>C15*'planilha transformação cj'!G18</f>
        <v>861612.8</v>
      </c>
      <c r="D37" s="56">
        <f>D15*'planilha transformação cj'!G18</f>
        <v>26925.4</v>
      </c>
      <c r="E37" s="56">
        <f>E15*'planilha transformação cj'!G18</f>
        <v>0</v>
      </c>
      <c r="F37" s="56">
        <f>F15*'planilha transformação cj'!G18</f>
        <v>0</v>
      </c>
      <c r="G37" s="56">
        <f>G15*'planilha transformação cj'!G18</f>
        <v>6731.35</v>
      </c>
      <c r="H37" s="56">
        <f>H15*'planilha transformação cj'!G18</f>
        <v>0</v>
      </c>
      <c r="I37" s="56">
        <f>I15*'planilha transformação cj'!G18</f>
        <v>0</v>
      </c>
      <c r="J37" s="56">
        <f>J15*'planilha transformação cj'!F18</f>
        <v>51779.6</v>
      </c>
      <c r="K37" s="56">
        <v>0</v>
      </c>
      <c r="L37" s="56">
        <f>C37+D37+E37+F37+G37+H37+I37+J37+K37</f>
        <v>947049.15</v>
      </c>
    </row>
    <row r="38" spans="2:12" x14ac:dyDescent="0.2">
      <c r="B38" s="3" t="s">
        <v>97</v>
      </c>
      <c r="C38" s="57">
        <f t="shared" ref="C38:K38" si="5">SUM(C34:C37)</f>
        <v>1969099.7900000003</v>
      </c>
      <c r="D38" s="57">
        <f t="shared" si="5"/>
        <v>260131.77000000002</v>
      </c>
      <c r="E38" s="57">
        <f t="shared" si="5"/>
        <v>17763.990000000002</v>
      </c>
      <c r="F38" s="57">
        <f t="shared" si="5"/>
        <v>0</v>
      </c>
      <c r="G38" s="57">
        <f t="shared" si="5"/>
        <v>6731.35</v>
      </c>
      <c r="H38" s="57">
        <f t="shared" si="5"/>
        <v>0</v>
      </c>
      <c r="I38" s="57">
        <f t="shared" si="5"/>
        <v>0</v>
      </c>
      <c r="J38" s="57">
        <f t="shared" si="5"/>
        <v>233793.49000000002</v>
      </c>
      <c r="K38" s="57">
        <f t="shared" si="5"/>
        <v>0</v>
      </c>
      <c r="L38" s="64">
        <f>SUM(L34:L37)</f>
        <v>2487520.39</v>
      </c>
    </row>
    <row r="39" spans="2:12" x14ac:dyDescent="0.2">
      <c r="B39" s="112" t="s">
        <v>98</v>
      </c>
      <c r="C39" s="113"/>
      <c r="D39" s="113"/>
      <c r="E39" s="113"/>
      <c r="F39" s="113"/>
      <c r="G39" s="113"/>
      <c r="H39" s="113"/>
      <c r="I39" s="113"/>
      <c r="J39" s="113"/>
      <c r="K39" s="114"/>
      <c r="L39" s="64">
        <v>6018581.0599999996</v>
      </c>
    </row>
    <row r="40" spans="2:12" x14ac:dyDescent="0.2">
      <c r="C40" s="35"/>
    </row>
    <row r="41" spans="2:12" x14ac:dyDescent="0.2">
      <c r="C41" s="35"/>
    </row>
    <row r="42" spans="2:12" x14ac:dyDescent="0.2">
      <c r="C42" s="35"/>
    </row>
    <row r="43" spans="2:12" x14ac:dyDescent="0.2">
      <c r="C43" s="35"/>
    </row>
    <row r="44" spans="2:12" x14ac:dyDescent="0.2">
      <c r="C44" s="35"/>
    </row>
  </sheetData>
  <mergeCells count="20">
    <mergeCell ref="B8:B10"/>
    <mergeCell ref="C9:F9"/>
    <mergeCell ref="G9:I9"/>
    <mergeCell ref="J8:J10"/>
    <mergeCell ref="B4:C4"/>
    <mergeCell ref="B39:K39"/>
    <mergeCell ref="B30:L30"/>
    <mergeCell ref="B31:B33"/>
    <mergeCell ref="C31:I31"/>
    <mergeCell ref="J31:J33"/>
    <mergeCell ref="K31:K33"/>
    <mergeCell ref="L31:L33"/>
    <mergeCell ref="C32:F32"/>
    <mergeCell ref="G32:I32"/>
    <mergeCell ref="B5:L5"/>
    <mergeCell ref="B11:L11"/>
    <mergeCell ref="B17:L17"/>
    <mergeCell ref="K8:K10"/>
    <mergeCell ref="L8:L10"/>
    <mergeCell ref="C8:I8"/>
  </mergeCells>
  <pageMargins left="0.78740157499999996" right="0.78740157499999996" top="0.984251969" bottom="0.984251969" header="0.49212598499999999" footer="0.49212598499999999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transformação cj</vt:lpstr>
      <vt:lpstr>ANEXO IV-c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Bicalho Ferreira da Silva</dc:creator>
  <cp:lastModifiedBy>SHIRLEY LUZIA VIDOTTO CERQUEIRA</cp:lastModifiedBy>
  <dcterms:created xsi:type="dcterms:W3CDTF">2022-04-12T17:27:25Z</dcterms:created>
  <dcterms:modified xsi:type="dcterms:W3CDTF">2026-01-16T16:37:17Z</dcterms:modified>
</cp:coreProperties>
</file>