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UFEP\REPS\Tabelas de Limites de RPV\2023\"/>
    </mc:Choice>
  </mc:AlternateContent>
  <bookViews>
    <workbookView xWindow="-105" yWindow="-105" windowWidth="23250" windowHeight="12570"/>
  </bookViews>
  <sheets>
    <sheet name="Limite de RPV" sheetId="1" r:id="rId1"/>
    <sheet name="Índices" sheetId="2" state="hidden" r:id="rId2"/>
    <sheet name="Juros" sheetId="4" state="hidden" r:id="rId3"/>
    <sheet name="Dados de Referencia" sheetId="3" state="hidden" r:id="rId4"/>
  </sheets>
  <definedNames>
    <definedName name="Z_5BF2B44F_A685_4356_BC24_0BCCFE9086C4_.wvu.Cols" localSheetId="0" hidden="1">'Limite de RPV'!$I:$XFD</definedName>
    <definedName name="Z_5BF2B44F_A685_4356_BC24_0BCCFE9086C4_.wvu.Rows" localSheetId="0" hidden="1">'Limite de RPV'!$42:$1048576,'Limite de RPV'!$28:$41</definedName>
  </definedNames>
  <calcPr calcId="162913"/>
  <customWorkbookViews>
    <customWorkbookView name="Usuário do Windows - Modo de exibição pessoal" guid="{5BF2B44F-A685-4356-BC24-0BCCFE9086C4}" mergeInterval="0" personalView="1" maximized="1" windowWidth="1600" windowHeight="7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04" i="4" l="1"/>
  <c r="D704" i="4"/>
  <c r="C346" i="2"/>
  <c r="I703" i="4" l="1"/>
  <c r="D703" i="4"/>
  <c r="C345" i="2" l="1"/>
  <c r="I702" i="4" l="1"/>
  <c r="D702" i="4"/>
  <c r="C344" i="2"/>
  <c r="D50" i="1" l="1"/>
  <c r="I701" i="4" l="1"/>
  <c r="D701" i="4"/>
  <c r="C343" i="2"/>
  <c r="I700" i="4" l="1"/>
  <c r="D700" i="4"/>
  <c r="C342" i="2"/>
  <c r="I699" i="4" l="1"/>
  <c r="D699" i="4"/>
  <c r="C341" i="2"/>
  <c r="I698" i="4" l="1"/>
  <c r="D698" i="4"/>
  <c r="C340" i="2"/>
  <c r="D697" i="4" l="1"/>
  <c r="I697" i="4"/>
  <c r="C339" i="2"/>
  <c r="I696" i="4" l="1"/>
  <c r="D696" i="4"/>
  <c r="C338" i="2"/>
  <c r="D695" i="4" l="1"/>
  <c r="I695" i="4"/>
  <c r="C337" i="2"/>
  <c r="D694" i="4" l="1"/>
  <c r="I694" i="4"/>
  <c r="C336" i="2"/>
  <c r="I693" i="4" l="1"/>
  <c r="D693" i="4"/>
  <c r="C335" i="2"/>
  <c r="C334" i="2" s="1"/>
  <c r="C333" i="2" l="1"/>
  <c r="C332" i="2" l="1"/>
  <c r="C24" i="1" l="1"/>
  <c r="D44" i="1" l="1"/>
  <c r="C331" i="2" l="1"/>
  <c r="D33" i="1" s="1"/>
  <c r="C330" i="2" l="1"/>
  <c r="C329" i="2" l="1"/>
  <c r="C14" i="1" l="1"/>
  <c r="C328" i="2" l="1"/>
  <c r="C327" i="2" l="1"/>
  <c r="C326" i="2" l="1"/>
  <c r="C325" i="2" l="1"/>
  <c r="C324" i="2" l="1"/>
  <c r="C323" i="2" l="1"/>
  <c r="C322" i="2" l="1"/>
  <c r="C321" i="2" l="1"/>
  <c r="C320" i="2" s="1"/>
  <c r="C319" i="2" s="1"/>
  <c r="C318" i="2" s="1"/>
  <c r="C317" i="2" l="1"/>
  <c r="C316" i="2" l="1"/>
  <c r="C315" i="2" l="1"/>
  <c r="C314" i="2" l="1"/>
  <c r="C313" i="2" l="1"/>
  <c r="C312" i="2" l="1"/>
  <c r="C311" i="2" s="1"/>
  <c r="C310" i="2" s="1"/>
  <c r="C309" i="2" l="1"/>
  <c r="C308" i="2" l="1"/>
  <c r="B3" i="3" l="1"/>
  <c r="C307" i="2" l="1"/>
  <c r="C306" i="2" l="1"/>
  <c r="C305" i="2" l="1"/>
  <c r="C304" i="2" l="1"/>
  <c r="C303" i="2" l="1"/>
  <c r="C302" i="2" l="1"/>
  <c r="C301" i="2" l="1"/>
  <c r="C300" i="2" s="1"/>
  <c r="C299" i="2" s="1"/>
  <c r="C298" i="2" s="1"/>
  <c r="B8" i="3" l="1"/>
  <c r="B6" i="3"/>
  <c r="C297" i="2" l="1"/>
  <c r="C296" i="2" l="1"/>
  <c r="C295" i="2" s="1"/>
  <c r="D45" i="1" l="1"/>
  <c r="D47" i="1"/>
  <c r="B30" i="3"/>
  <c r="C30" i="3"/>
  <c r="F13" i="1"/>
  <c r="C16" i="1"/>
  <c r="B31" i="3"/>
  <c r="D35" i="1" l="1"/>
  <c r="G18" i="1" s="1"/>
  <c r="C294" i="2"/>
  <c r="C293" i="2" s="1"/>
  <c r="C292" i="2" s="1"/>
  <c r="C291" i="2" s="1"/>
  <c r="C290" i="2" s="1"/>
  <c r="C289" i="2" s="1"/>
  <c r="C288" i="2" s="1"/>
  <c r="C287" i="2" s="1"/>
  <c r="C286" i="2" s="1"/>
  <c r="C285" i="2" s="1"/>
  <c r="C284" i="2" s="1"/>
  <c r="C283" i="2" s="1"/>
  <c r="C282" i="2" s="1"/>
  <c r="C281" i="2" s="1"/>
  <c r="C280" i="2" s="1"/>
  <c r="C279" i="2" s="1"/>
  <c r="C278" i="2" s="1"/>
  <c r="C277" i="2" s="1"/>
  <c r="C276" i="2" s="1"/>
  <c r="C275" i="2" s="1"/>
  <c r="C274" i="2" s="1"/>
  <c r="C273" i="2" s="1"/>
  <c r="C272" i="2" s="1"/>
  <c r="C271" i="2" s="1"/>
  <c r="C270" i="2" s="1"/>
  <c r="C269" i="2" s="1"/>
  <c r="C268" i="2" s="1"/>
  <c r="C267" i="2" s="1"/>
  <c r="C266" i="2" s="1"/>
  <c r="C265" i="2" s="1"/>
  <c r="C264" i="2" s="1"/>
  <c r="C263" i="2" s="1"/>
  <c r="C262" i="2" s="1"/>
  <c r="C261" i="2" s="1"/>
  <c r="C260" i="2" s="1"/>
  <c r="C259" i="2" s="1"/>
  <c r="C258" i="2" s="1"/>
  <c r="C257" i="2" s="1"/>
  <c r="C256" i="2" s="1"/>
  <c r="C255" i="2" s="1"/>
  <c r="C254" i="2" s="1"/>
  <c r="C253" i="2" s="1"/>
  <c r="C252" i="2" s="1"/>
  <c r="C251" i="2" s="1"/>
  <c r="C250" i="2" s="1"/>
  <c r="C249" i="2" s="1"/>
  <c r="C248" i="2" s="1"/>
  <c r="C247" i="2" s="1"/>
  <c r="C246" i="2" s="1"/>
  <c r="C245" i="2" s="1"/>
  <c r="C244" i="2" s="1"/>
  <c r="C243" i="2" s="1"/>
  <c r="C242" i="2" s="1"/>
  <c r="C241" i="2" s="1"/>
  <c r="C240" i="2" s="1"/>
  <c r="C239" i="2" s="1"/>
  <c r="C238" i="2" s="1"/>
  <c r="C237" i="2" s="1"/>
  <c r="C236" i="2" s="1"/>
  <c r="C235" i="2" s="1"/>
  <c r="C234" i="2" s="1"/>
  <c r="C233" i="2" s="1"/>
  <c r="C232" i="2" s="1"/>
  <c r="C231" i="2" s="1"/>
  <c r="C230" i="2" s="1"/>
  <c r="C229" i="2" s="1"/>
  <c r="C228" i="2" s="1"/>
  <c r="C227" i="2" s="1"/>
  <c r="C226" i="2" s="1"/>
  <c r="C225" i="2" s="1"/>
  <c r="C224" i="2" s="1"/>
  <c r="C223" i="2" s="1"/>
  <c r="C222" i="2" s="1"/>
  <c r="C221" i="2" s="1"/>
  <c r="C220" i="2" s="1"/>
  <c r="C219" i="2" s="1"/>
  <c r="C218" i="2" s="1"/>
  <c r="C217" i="2" s="1"/>
  <c r="C216" i="2" s="1"/>
  <c r="C215" i="2" s="1"/>
  <c r="C214" i="2" s="1"/>
  <c r="C213" i="2" s="1"/>
  <c r="C212" i="2" s="1"/>
  <c r="C211" i="2" s="1"/>
  <c r="C210" i="2" s="1"/>
  <c r="C209" i="2" s="1"/>
  <c r="C208" i="2" s="1"/>
  <c r="C207" i="2" s="1"/>
  <c r="C206" i="2" s="1"/>
  <c r="C205" i="2" s="1"/>
  <c r="C204" i="2" s="1"/>
  <c r="C203" i="2" s="1"/>
  <c r="C202" i="2" s="1"/>
  <c r="C201" i="2" s="1"/>
  <c r="C200" i="2" s="1"/>
  <c r="C199" i="2" s="1"/>
  <c r="C198" i="2" s="1"/>
  <c r="C197" i="2" s="1"/>
  <c r="C196" i="2" s="1"/>
  <c r="C195" i="2" s="1"/>
  <c r="C194" i="2" s="1"/>
  <c r="C193" i="2" s="1"/>
  <c r="C192" i="2" s="1"/>
  <c r="C191" i="2" s="1"/>
  <c r="C190" i="2" s="1"/>
  <c r="C189" i="2" s="1"/>
  <c r="C188" i="2" s="1"/>
  <c r="C187" i="2" s="1"/>
  <c r="C186" i="2" s="1"/>
  <c r="C185" i="2" s="1"/>
  <c r="C184" i="2" s="1"/>
  <c r="C183" i="2" s="1"/>
  <c r="C182" i="2" s="1"/>
  <c r="C181" i="2" s="1"/>
  <c r="C180" i="2" s="1"/>
  <c r="C179" i="2" s="1"/>
  <c r="C178" i="2" s="1"/>
  <c r="C177" i="2" s="1"/>
  <c r="C176" i="2" s="1"/>
  <c r="C175" i="2" s="1"/>
  <c r="C174" i="2" s="1"/>
  <c r="C173" i="2" s="1"/>
  <c r="C172" i="2" s="1"/>
  <c r="C171" i="2" s="1"/>
  <c r="C170" i="2" s="1"/>
  <c r="C169" i="2" s="1"/>
  <c r="C168" i="2" s="1"/>
  <c r="C167" i="2" s="1"/>
  <c r="C166" i="2" s="1"/>
  <c r="C165" i="2" s="1"/>
  <c r="C164" i="2" s="1"/>
  <c r="C163" i="2" s="1"/>
  <c r="C162" i="2" s="1"/>
  <c r="C161" i="2" s="1"/>
  <c r="C160" i="2" s="1"/>
  <c r="C159" i="2" s="1"/>
  <c r="C158" i="2" s="1"/>
  <c r="C157" i="2" s="1"/>
  <c r="C156" i="2" s="1"/>
  <c r="C155" i="2" s="1"/>
  <c r="C154" i="2" s="1"/>
  <c r="C153" i="2" s="1"/>
  <c r="C152" i="2" s="1"/>
  <c r="C151" i="2" s="1"/>
  <c r="C150" i="2" s="1"/>
  <c r="C149" i="2" s="1"/>
  <c r="C148" i="2" s="1"/>
  <c r="C147" i="2" s="1"/>
  <c r="C146" i="2" s="1"/>
  <c r="C145" i="2" s="1"/>
  <c r="C144" i="2" s="1"/>
  <c r="C143" i="2" s="1"/>
  <c r="C142" i="2" s="1"/>
  <c r="C141" i="2" s="1"/>
  <c r="C140" i="2" s="1"/>
  <c r="C139" i="2" s="1"/>
  <c r="C138" i="2" s="1"/>
  <c r="C137" i="2" s="1"/>
  <c r="C136" i="2" s="1"/>
  <c r="C135" i="2" s="1"/>
  <c r="C134" i="2" s="1"/>
  <c r="C133" i="2" s="1"/>
  <c r="C132" i="2" s="1"/>
  <c r="C131" i="2" s="1"/>
  <c r="C130" i="2" s="1"/>
  <c r="C129" i="2" s="1"/>
  <c r="C128" i="2" s="1"/>
  <c r="C127" i="2" s="1"/>
  <c r="C126" i="2" s="1"/>
  <c r="C125" i="2" s="1"/>
  <c r="C124" i="2" s="1"/>
  <c r="C123" i="2" s="1"/>
  <c r="C122" i="2" s="1"/>
  <c r="C121" i="2" s="1"/>
  <c r="C120" i="2" s="1"/>
  <c r="C119" i="2" s="1"/>
  <c r="C118" i="2" s="1"/>
  <c r="C117" i="2" s="1"/>
  <c r="C116" i="2" s="1"/>
  <c r="C115" i="2" s="1"/>
  <c r="C114" i="2" s="1"/>
  <c r="C113" i="2" s="1"/>
  <c r="C112" i="2" s="1"/>
  <c r="C111" i="2" s="1"/>
  <c r="C110" i="2" s="1"/>
  <c r="C109" i="2" s="1"/>
  <c r="C108" i="2" s="1"/>
  <c r="C107" i="2" s="1"/>
  <c r="C106" i="2" s="1"/>
  <c r="C105" i="2" s="1"/>
  <c r="C104" i="2" s="1"/>
  <c r="C103" i="2" s="1"/>
  <c r="C102" i="2" s="1"/>
  <c r="C101" i="2" s="1"/>
  <c r="C100" i="2" s="1"/>
  <c r="C99" i="2" s="1"/>
  <c r="C98" i="2" s="1"/>
  <c r="C97" i="2" s="1"/>
  <c r="C96" i="2" s="1"/>
  <c r="C95" i="2" s="1"/>
  <c r="C94" i="2" s="1"/>
  <c r="C93" i="2" s="1"/>
  <c r="C92" i="2" s="1"/>
  <c r="C91" i="2" s="1"/>
  <c r="C90" i="2" s="1"/>
  <c r="C89" i="2" s="1"/>
  <c r="C88" i="2" s="1"/>
  <c r="C87" i="2" s="1"/>
  <c r="C86" i="2" s="1"/>
  <c r="C85" i="2" s="1"/>
  <c r="C84" i="2" s="1"/>
  <c r="C83" i="2" s="1"/>
  <c r="C82" i="2" s="1"/>
  <c r="C81" i="2" s="1"/>
  <c r="C80" i="2" s="1"/>
  <c r="C79" i="2" s="1"/>
  <c r="C78" i="2" s="1"/>
  <c r="C77" i="2" s="1"/>
  <c r="C76" i="2" s="1"/>
  <c r="C75" i="2" s="1"/>
  <c r="C74" i="2" s="1"/>
  <c r="C73" i="2" s="1"/>
  <c r="C72" i="2" s="1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8" i="2" s="1"/>
  <c r="C7" i="2" s="1"/>
  <c r="C6" i="2" s="1"/>
  <c r="C5" i="2" s="1"/>
  <c r="C4" i="2" s="1"/>
  <c r="C3" i="2" s="1"/>
  <c r="C2" i="2" s="1"/>
  <c r="D641" i="4" l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I641" i="4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D671" i="4" l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G7" i="1"/>
  <c r="E261" i="2" l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l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B1" i="3"/>
  <c r="C18" i="1" l="1"/>
  <c r="D51" i="1" s="1"/>
  <c r="C32" i="3" l="1"/>
  <c r="B32" i="3"/>
  <c r="C31" i="3"/>
  <c r="D31" i="3" l="1"/>
  <c r="D32" i="3"/>
  <c r="D30" i="3"/>
  <c r="B33" i="3"/>
  <c r="B26" i="3"/>
  <c r="E13" i="1"/>
  <c r="D52" i="1" l="1"/>
  <c r="D53" i="1"/>
  <c r="D30" i="1"/>
  <c r="D16" i="1"/>
  <c r="D36" i="1" l="1"/>
  <c r="G19" i="1" s="1"/>
  <c r="D54" i="1"/>
  <c r="G16" i="1" s="1"/>
  <c r="D32" i="1"/>
  <c r="E6" i="1"/>
  <c r="D34" i="1" l="1"/>
  <c r="D38" i="1" l="1"/>
  <c r="D37" i="1"/>
  <c r="D55" i="1"/>
  <c r="D63" i="1" l="1"/>
  <c r="D39" i="1"/>
  <c r="D40" i="1" s="1"/>
  <c r="D56" i="1" s="1"/>
  <c r="D57" i="1" s="1"/>
  <c r="D58" i="1" l="1"/>
  <c r="D41" i="1"/>
  <c r="D64" i="1" l="1"/>
  <c r="D65" i="1"/>
  <c r="D66" i="1" l="1"/>
  <c r="D67" i="1" s="1"/>
  <c r="D59" i="1"/>
  <c r="D17" i="1" l="1"/>
  <c r="B21" i="1"/>
  <c r="C19" i="1"/>
</calcChain>
</file>

<file path=xl/comments1.xml><?xml version="1.0" encoding="utf-8"?>
<comments xmlns="http://schemas.openxmlformats.org/spreadsheetml/2006/main">
  <authors>
    <author>TRF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Digite a data.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</rPr>
          <t>Índice do Siapro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<sst xmlns="http://schemas.openxmlformats.org/spreadsheetml/2006/main" count="1521" uniqueCount="96">
  <si>
    <t>Data</t>
  </si>
  <si>
    <t>IPCA-15</t>
  </si>
  <si>
    <t>Coeficiente IPCA</t>
  </si>
  <si>
    <t>SELIC</t>
  </si>
  <si>
    <t>Coeficiente SELIC</t>
  </si>
  <si>
    <t>Data da Conta:</t>
  </si>
  <si>
    <t>Tipo de Atualização</t>
  </si>
  <si>
    <t>Data da Atualização:</t>
  </si>
  <si>
    <t>Tipo de Requisição:</t>
  </si>
  <si>
    <t>Valor Atualizado:</t>
  </si>
  <si>
    <t>Índice Inicial:</t>
  </si>
  <si>
    <t>Índice Final:</t>
  </si>
  <si>
    <t>Fator:</t>
  </si>
  <si>
    <t>Valor Limite de RPV:</t>
  </si>
  <si>
    <t>PODER JUDICIÁRIO</t>
  </si>
  <si>
    <t>TRIBUNAL REGIONAL FEDERAL DA 3ª REGIÃO</t>
  </si>
  <si>
    <t>Mês de Referência:</t>
  </si>
  <si>
    <t>Valor Limite:</t>
  </si>
  <si>
    <t>Salário Mínimo:</t>
  </si>
  <si>
    <t>Subsecretaria dos Feitos da Presidência - UFEP</t>
  </si>
  <si>
    <t>Valor Principal Requisitado:</t>
  </si>
  <si>
    <t>Valor Juros Requisitado:</t>
  </si>
  <si>
    <t>Valor Total Requisitado pelo Juízo:</t>
  </si>
  <si>
    <t>Este valor ultrapassa o limite de RPV. Deve ser requisitado como Precatório</t>
  </si>
  <si>
    <t>Regras de Validação</t>
  </si>
  <si>
    <t>Este valor pode ser requisitado como RPV</t>
  </si>
  <si>
    <t xml:space="preserve">Regras </t>
  </si>
  <si>
    <t>Data Inválida SELIC</t>
  </si>
  <si>
    <t>Data Inválida IPCA-E</t>
  </si>
  <si>
    <t>Data inválida para o índice selecionado.A data mínima para se atualizar pela SELIC é 01/01/1995</t>
  </si>
  <si>
    <t>Moeda</t>
  </si>
  <si>
    <t>Moedas</t>
  </si>
  <si>
    <t>Data Inicial</t>
  </si>
  <si>
    <t>Data Final</t>
  </si>
  <si>
    <t>Símbolo</t>
  </si>
  <si>
    <t>Cruzeiro</t>
  </si>
  <si>
    <t>Cr$</t>
  </si>
  <si>
    <t>Cruzeiro Novo</t>
  </si>
  <si>
    <t>NCr$</t>
  </si>
  <si>
    <t>Cruzado</t>
  </si>
  <si>
    <t>Cz$</t>
  </si>
  <si>
    <t>Cruzado Novo</t>
  </si>
  <si>
    <t>NCz$</t>
  </si>
  <si>
    <t>Cruzeiro Real</t>
  </si>
  <si>
    <t>CR$</t>
  </si>
  <si>
    <t>Real</t>
  </si>
  <si>
    <t>R$</t>
  </si>
  <si>
    <t>Regras Valores</t>
  </si>
  <si>
    <t>Valor Juros</t>
  </si>
  <si>
    <t>Valor Principal</t>
  </si>
  <si>
    <t>Data da Conta</t>
  </si>
  <si>
    <t>Índices</t>
  </si>
  <si>
    <t>Resultado</t>
  </si>
  <si>
    <t>Resultado Parcial</t>
  </si>
  <si>
    <t>Formula de Atualização:</t>
  </si>
  <si>
    <t>Fator de Atualização:</t>
  </si>
  <si>
    <t>Valor Atualizado = ( Valor Principal * Fator de Atualização ) + Juros Requisitado</t>
  </si>
  <si>
    <t>Incidência de Juros (sobre o principal)</t>
  </si>
  <si>
    <t>Valores de Juros</t>
  </si>
  <si>
    <t>Total de Juros</t>
  </si>
  <si>
    <t>Numero de Meses:</t>
  </si>
  <si>
    <t>Ano Final</t>
  </si>
  <si>
    <t>Ano Inicial</t>
  </si>
  <si>
    <t>Mes Final</t>
  </si>
  <si>
    <t>Mes Inicial</t>
  </si>
  <si>
    <t>Total de Juros (%)</t>
  </si>
  <si>
    <t xml:space="preserve">Dados para cálculo dos juros </t>
  </si>
  <si>
    <t>Para IPCA-E</t>
  </si>
  <si>
    <t>Para SELIC</t>
  </si>
  <si>
    <t>Numero de Meses (Juros):</t>
  </si>
  <si>
    <t>cod_tipo_indica_econom</t>
  </si>
  <si>
    <t>dat_indica_econom</t>
  </si>
  <si>
    <t>pec_inflac</t>
  </si>
  <si>
    <t>val_indica_econom</t>
  </si>
  <si>
    <t>PP1</t>
  </si>
  <si>
    <t>PP5</t>
  </si>
  <si>
    <t>Data inválida para o índice selecionado.A data mínima para se atualizar pelo IPCA-E é 01/07/1994</t>
  </si>
  <si>
    <t>IPCA-E/SELIC</t>
  </si>
  <si>
    <t>Atualização IPCAe</t>
  </si>
  <si>
    <t>Data Inicial IPCAe</t>
  </si>
  <si>
    <t>Data Final IPCAe</t>
  </si>
  <si>
    <t>Valor Principal Atualizado</t>
  </si>
  <si>
    <t>Valor Juros Atualizado</t>
  </si>
  <si>
    <t>Valor de Juros de Mora</t>
  </si>
  <si>
    <t>Valor Total de Juros</t>
  </si>
  <si>
    <t>Atualização SELIC</t>
  </si>
  <si>
    <t>Data Inicial SELIC</t>
  </si>
  <si>
    <t>Data Final SELIC</t>
  </si>
  <si>
    <t>Valr Principal</t>
  </si>
  <si>
    <t>Valor Juros Original</t>
  </si>
  <si>
    <t>Valor Juros no Período</t>
  </si>
  <si>
    <t>Valores Atualizados</t>
  </si>
  <si>
    <t>Valor Atualizado = (( Valor Principal + Juros Requisitados + Juros da Conta até a Inscrição em PO) * Fator de Atualização até dez/2021) + Juros SELIC a partir de dez/2021</t>
  </si>
  <si>
    <t>Versão 2023-2</t>
  </si>
  <si>
    <t>Total de Juros de Mora (%)</t>
  </si>
  <si>
    <t>IPCA-E até dez/2021 e após SELIC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</si>
</sst>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\-00\-00\-00\-00\-00"/>
    <numFmt numFmtId="165" formatCode="0.000000%"/>
    <numFmt numFmtId="166" formatCode="_-* #,##0.000000000000_-;\-* #,##0.000000000000_-;_-* &quot;-&quot;??_-;_-@_-"/>
    <numFmt numFmtId="167" formatCode="0.00000%"/>
    <numFmt numFmtId="168" formatCode="0.0000%"/>
    <numFmt numFmtId="169" formatCode="#,##0.0000000000"/>
    <numFmt numFmtId="170" formatCode="_-* #,##0.000000000_-;\-* #,##0.000000000_-;_-* &quot;-&quot;??_-;_-@_-"/>
    <numFmt numFmtId="171" formatCode="dd\-mmm\-yy"/>
    <numFmt numFmtId="172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sz val="12"/>
      <name val="Trebuchet MS"/>
      <family val="2"/>
    </font>
    <font>
      <b/>
      <i/>
      <sz val="12"/>
      <name val="Trebuchet MS"/>
      <family val="2"/>
    </font>
    <font>
      <b/>
      <sz val="12"/>
      <color theme="1"/>
      <name val="Trebuchet MS"/>
      <family val="2"/>
    </font>
    <font>
      <i/>
      <sz val="12"/>
      <color theme="1"/>
      <name val="Trebuchet MS"/>
      <family val="2"/>
    </font>
    <font>
      <b/>
      <sz val="12"/>
      <color rgb="FFFF0000"/>
      <name val="Trebuchet MS"/>
      <family val="2"/>
    </font>
    <font>
      <sz val="10"/>
      <color theme="1"/>
      <name val="Arial"/>
      <family val="2"/>
    </font>
    <font>
      <i/>
      <sz val="12"/>
      <color theme="1"/>
      <name val="Monotype Corsiva"/>
      <family val="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9" tint="-0.25098422193060094"/>
        </stop>
      </gradientFill>
    </fill>
    <fill>
      <gradientFill degree="90">
        <stop position="0">
          <color theme="9" tint="0.59999389629810485"/>
        </stop>
        <stop position="1">
          <color theme="3" tint="0.40000610370189521"/>
        </stop>
      </gradient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6" fillId="0" borderId="0"/>
  </cellStyleXfs>
  <cellXfs count="94">
    <xf numFmtId="0" fontId="0" fillId="0" borderId="0" xfId="0"/>
    <xf numFmtId="14" fontId="3" fillId="2" borderId="0" xfId="0" applyNumberFormat="1" applyFont="1" applyFill="1" applyBorder="1" applyAlignment="1" applyProtection="1">
      <alignment horizontal="center"/>
      <protection locked="0"/>
    </xf>
    <xf numFmtId="164" fontId="4" fillId="3" borderId="1" xfId="1" applyNumberFormat="1" applyFont="1" applyFill="1" applyBorder="1" applyAlignment="1">
      <alignment horizontal="center" wrapText="1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4" fontId="5" fillId="4" borderId="2" xfId="0" applyNumberFormat="1" applyFont="1" applyFill="1" applyBorder="1" applyAlignment="1">
      <alignment horizontal="center" vertical="center"/>
    </xf>
    <xf numFmtId="167" fontId="5" fillId="4" borderId="2" xfId="3" applyNumberFormat="1" applyFont="1" applyFill="1" applyBorder="1" applyAlignment="1" applyProtection="1">
      <alignment horizontal="center" vertical="center"/>
    </xf>
    <xf numFmtId="165" fontId="5" fillId="4" borderId="2" xfId="3" applyNumberFormat="1" applyFont="1" applyFill="1" applyBorder="1" applyAlignment="1" applyProtection="1">
      <alignment horizontal="center" vertical="center"/>
    </xf>
    <xf numFmtId="167" fontId="5" fillId="4" borderId="2" xfId="0" applyNumberFormat="1" applyFont="1" applyFill="1" applyBorder="1" applyAlignment="1" applyProtection="1">
      <alignment horizontal="center" vertical="center"/>
      <protection locked="0"/>
    </xf>
    <xf numFmtId="166" fontId="6" fillId="4" borderId="1" xfId="1" applyNumberFormat="1" applyFont="1" applyFill="1" applyBorder="1" applyAlignment="1">
      <alignment wrapText="1"/>
    </xf>
    <xf numFmtId="168" fontId="0" fillId="5" borderId="0" xfId="3" applyNumberFormat="1" applyFont="1" applyFill="1"/>
    <xf numFmtId="169" fontId="10" fillId="5" borderId="1" xfId="4" applyNumberFormat="1" applyFont="1" applyFill="1" applyBorder="1" applyAlignment="1">
      <alignment horizontal="right" wrapText="1"/>
    </xf>
    <xf numFmtId="168" fontId="2" fillId="5" borderId="0" xfId="3" applyNumberFormat="1" applyFont="1" applyFill="1"/>
    <xf numFmtId="14" fontId="0" fillId="0" borderId="0" xfId="0" applyNumberFormat="1"/>
    <xf numFmtId="44" fontId="0" fillId="0" borderId="0" xfId="2" applyFont="1"/>
    <xf numFmtId="44" fontId="0" fillId="0" borderId="0" xfId="0" applyNumberFormat="1"/>
    <xf numFmtId="0" fontId="2" fillId="6" borderId="0" xfId="0" applyFont="1" applyFill="1"/>
    <xf numFmtId="0" fontId="14" fillId="6" borderId="0" xfId="0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6" borderId="0" xfId="0" applyFont="1" applyFill="1" applyAlignment="1">
      <alignment horizontal="center"/>
    </xf>
    <xf numFmtId="10" fontId="0" fillId="0" borderId="0" xfId="3" applyNumberFormat="1" applyFont="1" applyAlignment="1">
      <alignment horizontal="center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171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wrapText="1"/>
    </xf>
    <xf numFmtId="172" fontId="0" fillId="0" borderId="0" xfId="0" applyNumberFormat="1"/>
    <xf numFmtId="0" fontId="15" fillId="0" borderId="1" xfId="5" applyFont="1" applyFill="1" applyBorder="1" applyAlignment="1">
      <alignment horizontal="center" vertical="center" wrapText="1"/>
    </xf>
    <xf numFmtId="0" fontId="15" fillId="0" borderId="1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72" fontId="2" fillId="6" borderId="0" xfId="0" applyNumberFormat="1" applyFont="1" applyFill="1" applyAlignment="1">
      <alignment horizontal="center" vertical="center" wrapText="1"/>
    </xf>
    <xf numFmtId="169" fontId="10" fillId="5" borderId="1" xfId="4" applyNumberFormat="1" applyFont="1" applyFill="1" applyBorder="1" applyAlignment="1">
      <alignment horizontal="right" wrapText="1"/>
    </xf>
    <xf numFmtId="169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10" fontId="22" fillId="8" borderId="0" xfId="3" applyNumberFormat="1" applyFont="1" applyFill="1" applyAlignment="1" applyProtection="1">
      <alignment horizontal="center" vertical="center"/>
      <protection locked="0"/>
    </xf>
    <xf numFmtId="10" fontId="22" fillId="8" borderId="0" xfId="3" applyNumberFormat="1" applyFont="1" applyFill="1" applyAlignment="1" applyProtection="1">
      <alignment horizontal="center" vertical="center"/>
    </xf>
    <xf numFmtId="43" fontId="22" fillId="8" borderId="0" xfId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43" fontId="22" fillId="8" borderId="0" xfId="1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7" borderId="0" xfId="0" applyFont="1" applyFill="1" applyAlignment="1" applyProtection="1">
      <alignment vertical="center"/>
    </xf>
    <xf numFmtId="43" fontId="18" fillId="0" borderId="0" xfId="1" applyFont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6" fillId="7" borderId="0" xfId="0" applyFont="1" applyFill="1" applyAlignment="1" applyProtection="1">
      <alignment horizontal="right" vertical="center"/>
    </xf>
    <xf numFmtId="43" fontId="22" fillId="9" borderId="0" xfId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170" fontId="22" fillId="9" borderId="0" xfId="1" applyNumberFormat="1" applyFont="1" applyFill="1" applyAlignment="1" applyProtection="1">
      <alignment horizontal="left" vertical="center"/>
    </xf>
    <xf numFmtId="168" fontId="22" fillId="9" borderId="0" xfId="3" applyNumberFormat="1" applyFont="1" applyFill="1" applyAlignment="1" applyProtection="1">
      <alignment horizontal="center" vertical="center"/>
    </xf>
    <xf numFmtId="0" fontId="24" fillId="9" borderId="0" xfId="0" applyFont="1" applyFill="1" applyAlignment="1" applyProtection="1">
      <alignment horizontal="left" vertical="center"/>
    </xf>
    <xf numFmtId="0" fontId="20" fillId="9" borderId="0" xfId="0" applyFont="1" applyFill="1" applyAlignment="1" applyProtection="1">
      <alignment horizontal="left" vertical="center"/>
    </xf>
    <xf numFmtId="14" fontId="22" fillId="9" borderId="0" xfId="1" applyNumberFormat="1" applyFont="1" applyFill="1" applyAlignment="1" applyProtection="1">
      <alignment horizontal="center" vertical="center"/>
    </xf>
    <xf numFmtId="167" fontId="22" fillId="9" borderId="0" xfId="3" applyNumberFormat="1" applyFont="1" applyFill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left" vertical="center"/>
    </xf>
    <xf numFmtId="0" fontId="22" fillId="9" borderId="4" xfId="0" applyFont="1" applyFill="1" applyBorder="1" applyAlignment="1" applyProtection="1">
      <alignment horizontal="left" vertical="center"/>
    </xf>
    <xf numFmtId="170" fontId="22" fillId="9" borderId="5" xfId="1" applyNumberFormat="1" applyFont="1" applyFill="1" applyBorder="1" applyAlignment="1" applyProtection="1">
      <alignment horizontal="left" vertical="center"/>
    </xf>
    <xf numFmtId="14" fontId="22" fillId="8" borderId="0" xfId="1" applyNumberFormat="1" applyFont="1" applyFill="1" applyAlignment="1" applyProtection="1">
      <alignment horizontal="center" vertical="center"/>
      <protection locked="0"/>
    </xf>
    <xf numFmtId="43" fontId="22" fillId="9" borderId="0" xfId="1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3" xfId="0" applyFont="1" applyFill="1" applyBorder="1" applyAlignment="1" applyProtection="1">
      <alignment horizontal="center" vertical="center"/>
    </xf>
    <xf numFmtId="0" fontId="22" fillId="9" borderId="4" xfId="0" applyFont="1" applyFill="1" applyBorder="1" applyAlignment="1" applyProtection="1">
      <alignment horizontal="center" vertical="center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22" fillId="9" borderId="8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9" xfId="0" applyFont="1" applyFill="1" applyBorder="1" applyAlignment="1" applyProtection="1">
      <alignment horizontal="center" vertical="center"/>
    </xf>
    <xf numFmtId="0" fontId="23" fillId="9" borderId="6" xfId="0" applyFont="1" applyFill="1" applyBorder="1" applyAlignment="1" applyProtection="1">
      <alignment horizontal="center" vertical="center"/>
    </xf>
    <xf numFmtId="0" fontId="19" fillId="9" borderId="4" xfId="0" applyFont="1" applyFill="1" applyBorder="1" applyAlignment="1" applyProtection="1">
      <alignment horizontal="center" vertical="center" wrapText="1"/>
    </xf>
    <xf numFmtId="0" fontId="19" fillId="9" borderId="5" xfId="0" applyFont="1" applyFill="1" applyBorder="1" applyAlignment="1" applyProtection="1">
      <alignment horizontal="center" vertical="center" wrapText="1"/>
    </xf>
    <xf numFmtId="0" fontId="19" fillId="9" borderId="0" xfId="0" applyFont="1" applyFill="1" applyBorder="1" applyAlignment="1" applyProtection="1">
      <alignment horizontal="center" vertical="center" wrapText="1"/>
    </xf>
    <xf numFmtId="0" fontId="19" fillId="9" borderId="10" xfId="0" applyFont="1" applyFill="1" applyBorder="1" applyAlignment="1" applyProtection="1">
      <alignment horizontal="center" vertical="center" wrapText="1"/>
    </xf>
    <xf numFmtId="0" fontId="19" fillId="9" borderId="7" xfId="0" applyFont="1" applyFill="1" applyBorder="1" applyAlignment="1" applyProtection="1">
      <alignment horizontal="center" vertical="center" wrapText="1"/>
    </xf>
    <xf numFmtId="0" fontId="19" fillId="9" borderId="8" xfId="0" applyFont="1" applyFill="1" applyBorder="1" applyAlignment="1" applyProtection="1">
      <alignment horizontal="center" vertical="center" wrapText="1"/>
    </xf>
    <xf numFmtId="14" fontId="22" fillId="9" borderId="0" xfId="0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 wrapText="1"/>
    </xf>
    <xf numFmtId="0" fontId="22" fillId="8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6">
    <cellStyle name="Moeda" xfId="2" builtinId="4"/>
    <cellStyle name="Normal" xfId="0" builtinId="0"/>
    <cellStyle name="Normal_Juros" xfId="5"/>
    <cellStyle name="Normal_Plan2" xfId="4"/>
    <cellStyle name="Porcentagem" xfId="3" builtinId="5"/>
    <cellStyle name="Vírgula" xfId="1" builtinId="3"/>
  </cellStyles>
  <dxfs count="11">
    <dxf>
      <font>
        <color rgb="FFFF0000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theme="1"/>
        </patternFill>
      </fill>
    </dxf>
    <dxf>
      <font>
        <color rgb="FFFF0000"/>
      </font>
    </dxf>
    <dxf>
      <font>
        <color rgb="FFFF0000"/>
      </font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gradientFill degree="225">
          <stop position="0">
            <color theme="0"/>
          </stop>
          <stop position="1">
            <color rgb="FFFFFF00"/>
          </stop>
        </gradientFill>
      </fill>
    </dxf>
    <dxf>
      <font>
        <b/>
        <i/>
      </font>
    </dxf>
  </dxfs>
  <tableStyles count="0" defaultTableStyle="TableStyleMedium2" defaultPivotStyle="PivotStyleLight16"/>
  <colors>
    <mruColors>
      <color rgb="FFE91701"/>
      <color rgb="FF9C06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28575</xdr:rowOff>
    </xdr:from>
    <xdr:to>
      <xdr:col>3</xdr:col>
      <xdr:colOff>1352550</xdr:colOff>
      <xdr:row>4</xdr:row>
      <xdr:rowOff>190500</xdr:rowOff>
    </xdr:to>
    <xdr:pic>
      <xdr:nvPicPr>
        <xdr:cNvPr id="2" name="Picture 2" descr="GIF - Cálculo Tabela Limite RPV_20184_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8575"/>
          <a:ext cx="781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S67"/>
  <sheetViews>
    <sheetView showGridLines="0" tabSelected="1" topLeftCell="A13" zoomScaleNormal="100" workbookViewId="0">
      <selection activeCell="D13" sqref="D13"/>
    </sheetView>
  </sheetViews>
  <sheetFormatPr defaultColWidth="0" defaultRowHeight="18" zeroHeight="1" x14ac:dyDescent="0.25"/>
  <cols>
    <col min="1" max="1" width="3.7109375" style="38" customWidth="1"/>
    <col min="2" max="2" width="39.7109375" style="38" customWidth="1"/>
    <col min="3" max="3" width="7" style="38" bestFit="1" customWidth="1"/>
    <col min="4" max="4" width="26.42578125" style="38" bestFit="1" customWidth="1"/>
    <col min="5" max="5" width="19.7109375" style="38" customWidth="1"/>
    <col min="6" max="6" width="13.5703125" style="38" customWidth="1"/>
    <col min="7" max="7" width="19.7109375" style="38" customWidth="1"/>
    <col min="8" max="8" width="0.7109375" style="38" customWidth="1"/>
    <col min="9" max="19" width="0" style="38" hidden="1" customWidth="1"/>
    <col min="20" max="16384" width="9.140625" style="38" hidden="1"/>
  </cols>
  <sheetData>
    <row r="1" spans="1:19" x14ac:dyDescent="0.25"/>
    <row r="2" spans="1:19" s="56" customFormat="1" ht="12.75" x14ac:dyDescent="0.2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56" customFormat="1" ht="12.75" x14ac:dyDescent="0.2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56" customFormat="1" ht="12.75" x14ac:dyDescent="0.2">
      <c r="A4" s="23" t="s">
        <v>19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x14ac:dyDescent="0.3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x14ac:dyDescent="0.25">
      <c r="E6" s="73" t="str">
        <f>CONCATENATE("Mês de Ref.: ",TEXT('Dados de Referencia'!B1,"Mmmm/aaaa"))</f>
        <v>Mês de Ref.: abril/2023</v>
      </c>
      <c r="F6" s="73"/>
      <c r="G6" s="73"/>
    </row>
    <row r="7" spans="1:19" x14ac:dyDescent="0.25">
      <c r="E7" s="73" t="s">
        <v>13</v>
      </c>
      <c r="F7" s="73"/>
      <c r="G7" s="59">
        <f>'Dados de Referencia'!B2*60</f>
        <v>78120</v>
      </c>
    </row>
    <row r="8" spans="1:19" x14ac:dyDescent="0.25"/>
    <row r="9" spans="1:19" x14ac:dyDescent="0.25">
      <c r="B9" s="90" t="s">
        <v>6</v>
      </c>
      <c r="C9" s="90"/>
      <c r="D9" s="92" t="s">
        <v>95</v>
      </c>
      <c r="E9" s="92"/>
    </row>
    <row r="10" spans="1:19" x14ac:dyDescent="0.25">
      <c r="B10" s="90" t="s">
        <v>57</v>
      </c>
      <c r="C10" s="90"/>
      <c r="D10" s="60" t="s">
        <v>67</v>
      </c>
      <c r="E10" s="60" t="s">
        <v>68</v>
      </c>
    </row>
    <row r="11" spans="1:19" x14ac:dyDescent="0.25">
      <c r="B11" s="90"/>
      <c r="C11" s="90"/>
      <c r="D11" s="41">
        <v>5.0000000000000001E-3</v>
      </c>
      <c r="E11" s="42">
        <v>0</v>
      </c>
    </row>
    <row r="12" spans="1:19" x14ac:dyDescent="0.25"/>
    <row r="13" spans="1:19" x14ac:dyDescent="0.25">
      <c r="B13" s="61" t="s">
        <v>5</v>
      </c>
      <c r="C13" s="43"/>
      <c r="D13" s="71"/>
      <c r="E13" s="44" t="str">
        <f>IF(F13="","","==&gt;&gt;")</f>
        <v/>
      </c>
      <c r="F13" s="91" t="str">
        <f>IF(D13="","",IF(AND(D9="SELIC",YEAR(D13)&lt;1995),'Dados de Referencia'!A7,IF(AND(D9="IPCA-E",OR(YEAR(D13)&lt;1994,AND(YEAR(D13)=1994,MONTH(D13)&lt;7))),'Dados de Referencia'!A9,"")))</f>
        <v/>
      </c>
      <c r="G13" s="91"/>
    </row>
    <row r="14" spans="1:19" x14ac:dyDescent="0.25">
      <c r="B14" s="61" t="s">
        <v>20</v>
      </c>
      <c r="C14" s="43" t="str">
        <f>IF(OR(D13="",YEAR(D13)&lt;1942),"",LOOKUP(D13,'Dados de Referencia'!A19:B26,'Dados de Referencia'!D19:D26))</f>
        <v/>
      </c>
      <c r="D14" s="45"/>
      <c r="E14" s="46"/>
      <c r="F14" s="91"/>
      <c r="G14" s="91"/>
    </row>
    <row r="15" spans="1:19" x14ac:dyDescent="0.25">
      <c r="B15" s="61" t="s">
        <v>21</v>
      </c>
      <c r="C15" s="43" t="s">
        <v>46</v>
      </c>
      <c r="D15" s="45"/>
      <c r="E15" s="46"/>
      <c r="F15" s="91"/>
      <c r="G15" s="91"/>
    </row>
    <row r="16" spans="1:19" x14ac:dyDescent="0.25">
      <c r="B16" s="61" t="s">
        <v>22</v>
      </c>
      <c r="C16" s="60" t="str">
        <f>IF(OR(D13="",YEAR(D13)&lt;1942),"",LOOKUP(D13,'Dados de Referencia'!A19:B26,'Dados de Referencia'!D19:D26))</f>
        <v/>
      </c>
      <c r="D16" s="59" t="str">
        <f>IF('Dados de Referencia'!B33&lt;&gt;0,"",D14+D15)</f>
        <v/>
      </c>
      <c r="E16" s="61" t="s">
        <v>55</v>
      </c>
      <c r="F16" s="61"/>
      <c r="G16" s="62" t="str">
        <f>IF(D9="Somente SELIC - Processos Tributários",D54, "Composto")</f>
        <v>Composto</v>
      </c>
    </row>
    <row r="17" spans="2:7" x14ac:dyDescent="0.25">
      <c r="B17" s="61" t="s">
        <v>9</v>
      </c>
      <c r="C17" s="60" t="s">
        <v>46</v>
      </c>
      <c r="D17" s="59" t="str">
        <f>IF('Dados de Referencia'!B33&lt;&gt;0,"",D67)</f>
        <v/>
      </c>
      <c r="E17" s="61"/>
      <c r="F17" s="61"/>
      <c r="G17" s="62"/>
    </row>
    <row r="18" spans="2:7" x14ac:dyDescent="0.25">
      <c r="B18" s="61" t="s">
        <v>7</v>
      </c>
      <c r="C18" s="89">
        <f>'Dados de Referencia'!B1</f>
        <v>45017</v>
      </c>
      <c r="D18" s="89"/>
      <c r="E18" s="61" t="s">
        <v>69</v>
      </c>
      <c r="F18" s="61"/>
      <c r="G18" s="60">
        <f>IF(OR(D9="Somente SELIC - Processos Tributários",D35&lt;=0),0,D35)</f>
        <v>0</v>
      </c>
    </row>
    <row r="19" spans="2:7" x14ac:dyDescent="0.25">
      <c r="B19" s="61" t="s">
        <v>8</v>
      </c>
      <c r="C19" s="61" t="str">
        <f>IF('Dados de Referencia'!B33&lt;&gt;0,"",IF(D67&lt;=G7,"RPV","Precatório"))</f>
        <v/>
      </c>
      <c r="D19" s="60"/>
      <c r="E19" s="61" t="s">
        <v>94</v>
      </c>
      <c r="F19" s="61"/>
      <c r="G19" s="63" t="e">
        <f>IF(D9="Somente SELIC - Processos Tributários",0,D36)</f>
        <v>#VALUE!</v>
      </c>
    </row>
    <row r="20" spans="2:7" ht="18.75" thickBot="1" x14ac:dyDescent="0.3">
      <c r="E20" s="47"/>
      <c r="F20" s="47"/>
    </row>
    <row r="21" spans="2:7" ht="18" customHeight="1" x14ac:dyDescent="0.25">
      <c r="B21" s="74" t="str">
        <f>IF('Dados de Referencia'!B33&lt;&gt;0,"",IF(D67&lt;=G7,"Este valor pode ser requisitado como RPV","Este valor ultrapassa o limite de RPV. Deve ser requisitado como Precatório"))</f>
        <v/>
      </c>
      <c r="C21" s="75"/>
      <c r="D21" s="75"/>
      <c r="E21" s="75"/>
      <c r="F21" s="75"/>
      <c r="G21" s="76"/>
    </row>
    <row r="22" spans="2:7" ht="18.75" thickBot="1" x14ac:dyDescent="0.3">
      <c r="B22" s="77"/>
      <c r="C22" s="78"/>
      <c r="D22" s="78"/>
      <c r="E22" s="78"/>
      <c r="F22" s="78"/>
      <c r="G22" s="79"/>
    </row>
    <row r="23" spans="2:7" ht="18.75" thickBot="1" x14ac:dyDescent="0.3">
      <c r="B23" s="57"/>
      <c r="C23" s="57"/>
      <c r="D23" s="57"/>
      <c r="E23" s="57"/>
      <c r="F23" s="57"/>
      <c r="G23" s="57"/>
    </row>
    <row r="24" spans="2:7" ht="23.25" customHeight="1" x14ac:dyDescent="0.25">
      <c r="B24" s="80" t="s">
        <v>54</v>
      </c>
      <c r="C24" s="83" t="str">
        <f>IF(D9="IPCA-E até dez/2021 e após SELIC",'Dados de Referencia'!A14,'Dados de Referencia'!A15)</f>
        <v>Valor Atualizado = (( Valor Principal + Juros Requisitados + Juros da Conta até a Inscrição em PO) * Fator de Atualização até dez/2021) + Juros SELIC a partir de dez/2021</v>
      </c>
      <c r="D24" s="83"/>
      <c r="E24" s="83"/>
      <c r="F24" s="83"/>
      <c r="G24" s="84"/>
    </row>
    <row r="25" spans="2:7" ht="23.25" customHeight="1" x14ac:dyDescent="0.25">
      <c r="B25" s="81"/>
      <c r="C25" s="85"/>
      <c r="D25" s="85"/>
      <c r="E25" s="85"/>
      <c r="F25" s="85"/>
      <c r="G25" s="86"/>
    </row>
    <row r="26" spans="2:7" ht="23.25" customHeight="1" thickBot="1" x14ac:dyDescent="0.3">
      <c r="B26" s="82"/>
      <c r="C26" s="87"/>
      <c r="D26" s="87"/>
      <c r="E26" s="87"/>
      <c r="F26" s="87"/>
      <c r="G26" s="88"/>
    </row>
    <row r="27" spans="2:7" x14ac:dyDescent="0.25">
      <c r="C27" s="48"/>
      <c r="D27" s="48"/>
      <c r="E27" s="48"/>
      <c r="F27" s="48"/>
      <c r="G27" s="58" t="s">
        <v>93</v>
      </c>
    </row>
    <row r="28" spans="2:7" x14ac:dyDescent="0.25">
      <c r="B28" s="48"/>
      <c r="C28" s="48"/>
      <c r="D28" s="48"/>
      <c r="E28" s="48"/>
      <c r="F28" s="48"/>
      <c r="G28" s="48"/>
    </row>
    <row r="29" spans="2:7" hidden="1" x14ac:dyDescent="0.25">
      <c r="B29" s="64" t="s">
        <v>78</v>
      </c>
      <c r="C29" s="61"/>
      <c r="D29" s="62"/>
      <c r="E29" s="48"/>
      <c r="F29" s="48"/>
      <c r="G29" s="48"/>
    </row>
    <row r="30" spans="2:7" hidden="1" x14ac:dyDescent="0.25">
      <c r="B30" s="65" t="s">
        <v>79</v>
      </c>
      <c r="C30" s="61"/>
      <c r="D30" s="66" t="str">
        <f>IF('Dados de Referencia'!D30&lt;&gt;0,"",IF(AND(YEAR(D13)&lt;=2021,MONTH(D13&lt;12)),D13,DATE(2021,12,1)))</f>
        <v/>
      </c>
      <c r="E30" s="48"/>
      <c r="F30" s="48"/>
      <c r="G30" s="48"/>
    </row>
    <row r="31" spans="2:7" hidden="1" x14ac:dyDescent="0.25">
      <c r="B31" s="65" t="s">
        <v>80</v>
      </c>
      <c r="C31" s="61"/>
      <c r="D31" s="66">
        <v>44531</v>
      </c>
      <c r="E31" s="48"/>
      <c r="F31" s="48"/>
      <c r="G31" s="48"/>
    </row>
    <row r="32" spans="2:7" hidden="1" x14ac:dyDescent="0.25">
      <c r="B32" s="61" t="s">
        <v>10</v>
      </c>
      <c r="C32" s="61"/>
      <c r="D32" s="62" t="str">
        <f>IF('Dados de Referencia'!D30&lt;&gt;0,"",LOOKUP(DATE(YEAR(D30),MONTH(D30),1),Índices!A2:A5000,Índices!C2:C5000))</f>
        <v/>
      </c>
    </row>
    <row r="33" spans="2:7" hidden="1" x14ac:dyDescent="0.25">
      <c r="B33" s="61" t="s">
        <v>11</v>
      </c>
      <c r="C33" s="61"/>
      <c r="D33" s="62">
        <f>LOOKUP(DATE(2021,12,1),Índices!A2:A4643,Índices!C2:C4643)</f>
        <v>1.0887603476730865</v>
      </c>
    </row>
    <row r="34" spans="2:7" hidden="1" x14ac:dyDescent="0.25">
      <c r="B34" s="61" t="s">
        <v>12</v>
      </c>
      <c r="C34" s="61"/>
      <c r="D34" s="62" t="str">
        <f>IF('Dados de Referencia'!D30&lt;&gt;0,"",D32/D33)</f>
        <v/>
      </c>
    </row>
    <row r="35" spans="2:7" hidden="1" x14ac:dyDescent="0.25">
      <c r="B35" s="61" t="s">
        <v>60</v>
      </c>
      <c r="C35" s="61"/>
      <c r="D35" s="60">
        <f>IF(OR(D13="",D45&gt;2021),0,IF(D44=D45,D46-D47,IF(D46&gt;D47,(D44-D45)*12+(D46-D47),(D44-D45)*12-(D47-D46))))</f>
        <v>0</v>
      </c>
    </row>
    <row r="36" spans="2:7" hidden="1" x14ac:dyDescent="0.25">
      <c r="B36" s="61" t="s">
        <v>65</v>
      </c>
      <c r="C36" s="61"/>
      <c r="D36" s="67" t="e">
        <f>IF(D11=0,0,IF(D11=0.01,((LOOKUP(D31,Juros!B:B,Juros!D:D))-(LOOKUP(DATE(YEAR(D30),MONTH(D30),1),Juros!B:B,Juros!D:D)))/100,((LOOKUP(D31,Juros!G:G,Juros!I:I))-(LOOKUP(DATE(YEAR(D30),MONTH(D30),1),Juros!G:G,Juros!I:I)))/100))</f>
        <v>#VALUE!</v>
      </c>
      <c r="E36" s="49"/>
      <c r="F36" s="49"/>
      <c r="G36" s="49"/>
    </row>
    <row r="37" spans="2:7" hidden="1" x14ac:dyDescent="0.25">
      <c r="B37" s="61" t="s">
        <v>81</v>
      </c>
      <c r="C37" s="61"/>
      <c r="D37" s="59">
        <f>IF('Dados de Referencia'!D30&lt;&gt;0,0,D14*D34)</f>
        <v>0</v>
      </c>
      <c r="E37" s="49"/>
      <c r="F37" s="49"/>
      <c r="G37" s="49"/>
    </row>
    <row r="38" spans="2:7" hidden="1" x14ac:dyDescent="0.25">
      <c r="B38" s="61" t="s">
        <v>82</v>
      </c>
      <c r="C38" s="61"/>
      <c r="D38" s="59" t="str">
        <f>IF('Dados de Referencia'!D30&lt;&gt;0,"",D15*D34)</f>
        <v/>
      </c>
      <c r="E38" s="49"/>
      <c r="F38" s="49"/>
      <c r="G38" s="49"/>
    </row>
    <row r="39" spans="2:7" hidden="1" x14ac:dyDescent="0.25">
      <c r="B39" s="61" t="s">
        <v>83</v>
      </c>
      <c r="C39" s="61"/>
      <c r="D39" s="59" t="str">
        <f>IF('Dados de Referencia'!D30&lt;&gt;0,"",D37*D36)</f>
        <v/>
      </c>
    </row>
    <row r="40" spans="2:7" hidden="1" x14ac:dyDescent="0.25">
      <c r="B40" s="61" t="s">
        <v>84</v>
      </c>
      <c r="C40" s="61"/>
      <c r="D40" s="59" t="str">
        <f>IF('Dados de Referencia'!D30&lt;&gt;0,"",D38+D39)</f>
        <v/>
      </c>
    </row>
    <row r="41" spans="2:7" hidden="1" x14ac:dyDescent="0.25">
      <c r="B41" s="61" t="s">
        <v>9</v>
      </c>
      <c r="C41" s="61"/>
      <c r="D41" s="59" t="str">
        <f>IF('Dados de Referencia'!D30&lt;&gt;0,"",D37+D40)</f>
        <v/>
      </c>
    </row>
    <row r="42" spans="2:7" ht="18.75" hidden="1" thickBot="1" x14ac:dyDescent="0.3"/>
    <row r="43" spans="2:7" hidden="1" x14ac:dyDescent="0.25">
      <c r="B43" s="68" t="s">
        <v>66</v>
      </c>
      <c r="C43" s="69"/>
      <c r="D43" s="70"/>
    </row>
    <row r="44" spans="2:7" hidden="1" x14ac:dyDescent="0.25">
      <c r="B44" s="50" t="s">
        <v>61</v>
      </c>
      <c r="C44" s="51"/>
      <c r="D44" s="52">
        <f>2021</f>
        <v>2021</v>
      </c>
    </row>
    <row r="45" spans="2:7" hidden="1" x14ac:dyDescent="0.25">
      <c r="B45" s="50" t="s">
        <v>62</v>
      </c>
      <c r="C45" s="51"/>
      <c r="D45" s="52">
        <f>IF(D13="",0,YEAR(D13))</f>
        <v>0</v>
      </c>
    </row>
    <row r="46" spans="2:7" hidden="1" x14ac:dyDescent="0.25">
      <c r="B46" s="50" t="s">
        <v>63</v>
      </c>
      <c r="C46" s="51"/>
      <c r="D46" s="52">
        <v>12</v>
      </c>
    </row>
    <row r="47" spans="2:7" ht="18.75" hidden="1" thickBot="1" x14ac:dyDescent="0.3">
      <c r="B47" s="53" t="s">
        <v>64</v>
      </c>
      <c r="C47" s="54"/>
      <c r="D47" s="55">
        <f>IF(D13="",0,MONTH(D13))</f>
        <v>0</v>
      </c>
    </row>
    <row r="48" spans="2:7" hidden="1" x14ac:dyDescent="0.25"/>
    <row r="49" spans="2:4" hidden="1" x14ac:dyDescent="0.25">
      <c r="B49" s="64" t="s">
        <v>85</v>
      </c>
      <c r="C49" s="61"/>
      <c r="D49" s="62"/>
    </row>
    <row r="50" spans="2:4" hidden="1" x14ac:dyDescent="0.25">
      <c r="B50" s="65" t="s">
        <v>86</v>
      </c>
      <c r="C50" s="61"/>
      <c r="D50" s="66">
        <f>IF('Dados de Referencia'!D50&lt;&gt;0,"",IF(D9="IPCA-E até dez/2021 e após SELIC",IF(YEAR(D13)&gt;=2022,D13,DATE(2021,12,1)),D13))</f>
        <v>44531</v>
      </c>
    </row>
    <row r="51" spans="2:4" hidden="1" x14ac:dyDescent="0.25">
      <c r="B51" s="65" t="s">
        <v>87</v>
      </c>
      <c r="C51" s="61"/>
      <c r="D51" s="66">
        <f>C18</f>
        <v>45017</v>
      </c>
    </row>
    <row r="52" spans="2:4" hidden="1" x14ac:dyDescent="0.25">
      <c r="B52" s="61" t="s">
        <v>10</v>
      </c>
      <c r="C52" s="61"/>
      <c r="D52" s="62" t="str">
        <f>IF('Dados de Referencia'!D30&lt;&gt;0,"",LOOKUP(DATE(YEAR(D50),MONTH(D50),1),Índices!A2:A5000,Índices!E2:E5000))</f>
        <v/>
      </c>
    </row>
    <row r="53" spans="2:4" hidden="1" x14ac:dyDescent="0.25">
      <c r="B53" s="61" t="s">
        <v>11</v>
      </c>
      <c r="C53" s="61"/>
      <c r="D53" s="62" t="str">
        <f>IF('Dados de Referencia'!D30&lt;&gt;0,"",LOOKUP(DATE(YEAR(D51),MONTH(D51),1),Índices!A2:A5000,Índices!E2:E5000))</f>
        <v/>
      </c>
    </row>
    <row r="54" spans="2:4" hidden="1" x14ac:dyDescent="0.25">
      <c r="B54" s="61" t="s">
        <v>12</v>
      </c>
      <c r="C54" s="61"/>
      <c r="D54" s="62" t="e">
        <f>IF('Dados de Referencia'!D45&lt;&gt;0,"",D53-D52)</f>
        <v>#VALUE!</v>
      </c>
    </row>
    <row r="55" spans="2:4" hidden="1" x14ac:dyDescent="0.25">
      <c r="B55" s="61" t="s">
        <v>88</v>
      </c>
      <c r="C55" s="61"/>
      <c r="D55" s="59">
        <f>IF('Dados de Referencia'!D50&lt;&gt;0,"",IF(D9="IPCA-E até dez/2021 e após SELIC",D37,D14))</f>
        <v>0</v>
      </c>
    </row>
    <row r="56" spans="2:4" hidden="1" x14ac:dyDescent="0.25">
      <c r="B56" s="61" t="s">
        <v>89</v>
      </c>
      <c r="C56" s="61"/>
      <c r="D56" s="59" t="str">
        <f>IF('Dados de Referencia'!D50&lt;&gt;0,"",IF(D9="IPCA-E até dez/2021 e após SELIC",D40,D15))</f>
        <v/>
      </c>
    </row>
    <row r="57" spans="2:4" hidden="1" x14ac:dyDescent="0.25">
      <c r="B57" s="61" t="s">
        <v>90</v>
      </c>
      <c r="C57" s="61"/>
      <c r="D57" s="59" t="e">
        <f>IF('Dados de Referencia'!D50&lt;&gt;0,"",IF(D9="Somente SELIC - Processos Tributários",D55*D54,(D55+D56)*D54))</f>
        <v>#VALUE!</v>
      </c>
    </row>
    <row r="58" spans="2:4" hidden="1" x14ac:dyDescent="0.25">
      <c r="B58" s="61" t="s">
        <v>59</v>
      </c>
      <c r="C58" s="61"/>
      <c r="D58" s="59" t="e">
        <f>D56+D57</f>
        <v>#VALUE!</v>
      </c>
    </row>
    <row r="59" spans="2:4" hidden="1" x14ac:dyDescent="0.25">
      <c r="B59" s="61" t="s">
        <v>9</v>
      </c>
      <c r="C59" s="61"/>
      <c r="D59" s="59" t="e">
        <f>D55+D58</f>
        <v>#VALUE!</v>
      </c>
    </row>
    <row r="60" spans="2:4" hidden="1" x14ac:dyDescent="0.25"/>
    <row r="61" spans="2:4" hidden="1" x14ac:dyDescent="0.25"/>
    <row r="62" spans="2:4" hidden="1" x14ac:dyDescent="0.25">
      <c r="B62" s="64" t="s">
        <v>91</v>
      </c>
      <c r="C62" s="61"/>
      <c r="D62" s="62"/>
    </row>
    <row r="63" spans="2:4" hidden="1" x14ac:dyDescent="0.25">
      <c r="B63" s="61" t="s">
        <v>88</v>
      </c>
      <c r="C63" s="61"/>
      <c r="D63" s="59" t="str">
        <f>IF('Dados de Referencia'!D30&lt;&gt;0,"",D55)</f>
        <v/>
      </c>
    </row>
    <row r="64" spans="2:4" hidden="1" x14ac:dyDescent="0.25">
      <c r="B64" s="61" t="s">
        <v>89</v>
      </c>
      <c r="C64" s="61"/>
      <c r="D64" s="59" t="str">
        <f>IF('Dados de Referencia'!D30&lt;&gt;0,"",D56)</f>
        <v/>
      </c>
    </row>
    <row r="65" spans="2:4" hidden="1" x14ac:dyDescent="0.25">
      <c r="B65" s="61" t="s">
        <v>90</v>
      </c>
      <c r="C65" s="61"/>
      <c r="D65" s="59" t="str">
        <f>IF('Dados de Referencia'!D30&lt;&gt;0,"",D57)</f>
        <v/>
      </c>
    </row>
    <row r="66" spans="2:4" hidden="1" x14ac:dyDescent="0.25">
      <c r="B66" s="61" t="s">
        <v>59</v>
      </c>
      <c r="C66" s="61"/>
      <c r="D66" s="59" t="e">
        <f>D64+D65</f>
        <v>#VALUE!</v>
      </c>
    </row>
    <row r="67" spans="2:4" hidden="1" x14ac:dyDescent="0.25">
      <c r="B67" s="61" t="s">
        <v>9</v>
      </c>
      <c r="C67" s="61"/>
      <c r="D67" s="72" t="e">
        <f>TRUNC(D63+D66,2)</f>
        <v>#VALUE!</v>
      </c>
    </row>
  </sheetData>
  <sheetProtection algorithmName="SHA-512" hashValue="rDAWWmTYVht07eD1BcF26F6e3Hb8Q2ZST5BvpJozCn0ibGuiF34dfQUm2nneR9HFQOkll+N0fv8WXgD/OTh99A==" saltValue="raGVghXvzTPag1AXYOeKtA==" spinCount="100000" sheet="1" selectLockedCells="1"/>
  <dataConsolidate/>
  <customSheetViews>
    <customSheetView guid="{5BF2B44F-A685-4356-BC24-0BCCFE9086C4}" showGridLines="0" fitToPage="1" hiddenRows="1" hiddenColumns="1">
      <selection sqref="A1:XFD1048576"/>
      <pageMargins left="0.511811024" right="0.511811024" top="0.78740157499999996" bottom="0.78740157499999996" header="0.31496062000000002" footer="0.31496062000000002"/>
      <pageSetup paperSize="9" scale="72" orientation="portrait" verticalDpi="0" r:id="rId1"/>
    </customSheetView>
  </customSheetViews>
  <mergeCells count="10">
    <mergeCell ref="E6:G6"/>
    <mergeCell ref="B21:G22"/>
    <mergeCell ref="B24:B26"/>
    <mergeCell ref="C24:G26"/>
    <mergeCell ref="C18:D18"/>
    <mergeCell ref="B9:C9"/>
    <mergeCell ref="F13:G15"/>
    <mergeCell ref="B10:C11"/>
    <mergeCell ref="D9:E9"/>
    <mergeCell ref="E7:F7"/>
  </mergeCells>
  <conditionalFormatting sqref="E14:E15 F13">
    <cfRule type="cellIs" dxfId="10" priority="12" operator="equal">
      <formula>""</formula>
    </cfRule>
    <cfRule type="cellIs" dxfId="9" priority="13" operator="notEqual">
      <formula>""</formula>
    </cfRule>
  </conditionalFormatting>
  <conditionalFormatting sqref="E13">
    <cfRule type="cellIs" dxfId="8" priority="10" operator="equal">
      <formula>"==&gt;&gt;"</formula>
    </cfRule>
    <cfRule type="cellIs" priority="11" operator="equal">
      <formula>""</formula>
    </cfRule>
  </conditionalFormatting>
  <conditionalFormatting sqref="D14">
    <cfRule type="cellIs" dxfId="7" priority="9" operator="lessThanOrEqual">
      <formula>0</formula>
    </cfRule>
  </conditionalFormatting>
  <conditionalFormatting sqref="D15">
    <cfRule type="cellIs" dxfId="6" priority="8" operator="lessThan">
      <formula>0</formula>
    </cfRule>
  </conditionalFormatting>
  <conditionalFormatting sqref="D11">
    <cfRule type="expression" dxfId="5" priority="3">
      <formula>$D$9="SELIC"</formula>
    </cfRule>
    <cfRule type="expression" dxfId="4" priority="6" stopIfTrue="1">
      <formula>"$D$9=""SELIC"""</formula>
    </cfRule>
  </conditionalFormatting>
  <conditionalFormatting sqref="E11">
    <cfRule type="expression" dxfId="3" priority="2">
      <formula>$D$9="IPCA-E"</formula>
    </cfRule>
    <cfRule type="expression" dxfId="2" priority="5" stopIfTrue="1">
      <formula>"$D$9=""SELIC"""</formula>
    </cfRule>
  </conditionalFormatting>
  <conditionalFormatting sqref="C13:C15">
    <cfRule type="cellIs" dxfId="1" priority="4" operator="lessThanOrEqual">
      <formula>0</formula>
    </cfRule>
  </conditionalFormatting>
  <conditionalFormatting sqref="D13">
    <cfRule type="cellIs" dxfId="0" priority="1" operator="lessThanOrEqual">
      <formula>0</formula>
    </cfRule>
  </conditionalFormatting>
  <dataValidations xWindow="732" yWindow="356" count="3">
    <dataValidation type="decimal" errorStyle="warning" operator="greaterThan" allowBlank="1" showInputMessage="1" showErrorMessage="1" errorTitle="Valor Principal Inválido." error="Valor principal deve ser um número maior que zero." promptTitle="Valor Principal Requisitado" prompt="É o valor total requisitado menos os juros._x000a_Este campo deve ser maior que zero." sqref="D14">
      <formula1>0</formula1>
    </dataValidation>
    <dataValidation type="decimal" errorStyle="warning" operator="greaterThanOrEqual" allowBlank="1" showInputMessage="1" showErrorMessage="1" errorTitle="Valor dos Juros" error="Este campo não pode ser preenchido com valores negativos." promptTitle="Valor de Juros" prompt="É o valor de juros calculado entre a data inicial do cálculo e a data da conta indicada acima._x000a_Este valor não pode ser negativo." sqref="D15">
      <formula1>0</formula1>
    </dataValidation>
    <dataValidation type="list" allowBlank="1" showInputMessage="1" showErrorMessage="1" sqref="D9:E9">
      <formula1>"IPCA-E até dez/2021 e após SELIC, Somente SELIC - Processos Tributários"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732" yWindow="356" count="1">
        <x14:dataValidation type="list" allowBlank="1" showInputMessage="1" showErrorMessage="1">
          <x14:formula1>
            <xm:f>'Dados de Referencia'!$A$36:$A$38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G347"/>
  <sheetViews>
    <sheetView zoomScaleNormal="100" workbookViewId="0">
      <pane xSplit="1" ySplit="1" topLeftCell="B326" activePane="bottomRight" state="frozen"/>
      <selection pane="topRight" activeCell="B1" sqref="B1"/>
      <selection pane="bottomLeft" activeCell="A2" sqref="A2"/>
      <selection pane="bottomRight" activeCell="A348" sqref="A348"/>
    </sheetView>
  </sheetViews>
  <sheetFormatPr defaultRowHeight="15" x14ac:dyDescent="0.25"/>
  <cols>
    <col min="1" max="1" width="10.7109375" bestFit="1" customWidth="1"/>
    <col min="2" max="2" width="11.28515625" bestFit="1" customWidth="1"/>
    <col min="3" max="3" width="21.42578125" bestFit="1" customWidth="1"/>
    <col min="4" max="4" width="10.140625" bestFit="1" customWidth="1"/>
    <col min="5" max="5" width="14.42578125" bestFit="1" customWidth="1"/>
    <col min="6" max="6" width="13.42578125" bestFit="1" customWidth="1"/>
    <col min="7" max="7" width="12.5703125" bestFit="1" customWidth="1"/>
  </cols>
  <sheetData>
    <row r="1" spans="1:5" x14ac:dyDescent="0.25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4">
        <v>34516</v>
      </c>
      <c r="B2" s="5">
        <v>0</v>
      </c>
      <c r="C2" s="8">
        <f t="shared" ref="C2:C65" si="0">C3*(1+B3)</f>
        <v>7.8691347278561805</v>
      </c>
    </row>
    <row r="3" spans="1:5" x14ac:dyDescent="0.25">
      <c r="A3" s="4">
        <v>34547</v>
      </c>
      <c r="B3" s="5">
        <v>5.21E-2</v>
      </c>
      <c r="C3" s="8">
        <f t="shared" si="0"/>
        <v>7.4794551162971015</v>
      </c>
    </row>
    <row r="4" spans="1:5" x14ac:dyDescent="0.25">
      <c r="A4" s="4">
        <v>34578</v>
      </c>
      <c r="B4" s="5">
        <v>0.05</v>
      </c>
      <c r="C4" s="8">
        <f t="shared" si="0"/>
        <v>7.1232905869496204</v>
      </c>
    </row>
    <row r="5" spans="1:5" x14ac:dyDescent="0.25">
      <c r="A5" s="4">
        <v>34608</v>
      </c>
      <c r="B5" s="5">
        <v>1.6299999999999999E-2</v>
      </c>
      <c r="C5" s="8">
        <f t="shared" si="0"/>
        <v>7.0090431830656508</v>
      </c>
    </row>
    <row r="6" spans="1:5" x14ac:dyDescent="0.25">
      <c r="A6" s="4">
        <v>34639</v>
      </c>
      <c r="B6" s="5">
        <v>1.9E-2</v>
      </c>
      <c r="C6" s="8">
        <f t="shared" si="0"/>
        <v>6.8783544485433286</v>
      </c>
    </row>
    <row r="7" spans="1:5" x14ac:dyDescent="0.25">
      <c r="A7" s="4">
        <v>34669</v>
      </c>
      <c r="B7" s="5">
        <v>2.9500000000000002E-2</v>
      </c>
      <c r="C7" s="8">
        <f t="shared" si="0"/>
        <v>6.6812573565258164</v>
      </c>
    </row>
    <row r="8" spans="1:5" x14ac:dyDescent="0.25">
      <c r="A8" s="4">
        <v>34700</v>
      </c>
      <c r="B8" s="5">
        <v>2.2499999999999999E-2</v>
      </c>
      <c r="C8" s="8">
        <f t="shared" si="0"/>
        <v>6.5342370234971314</v>
      </c>
      <c r="D8" s="9">
        <v>0</v>
      </c>
      <c r="E8" s="10">
        <v>1</v>
      </c>
    </row>
    <row r="9" spans="1:5" x14ac:dyDescent="0.25">
      <c r="A9" s="4">
        <v>34731</v>
      </c>
      <c r="B9" s="5">
        <v>1.78E-2</v>
      </c>
      <c r="C9" s="8">
        <f t="shared" si="0"/>
        <v>6.4199617051455409</v>
      </c>
      <c r="D9" s="9">
        <v>3.6299999999999999E-2</v>
      </c>
      <c r="E9" s="10">
        <v>1</v>
      </c>
    </row>
    <row r="10" spans="1:5" x14ac:dyDescent="0.25">
      <c r="A10" s="4">
        <v>34759</v>
      </c>
      <c r="B10" s="5">
        <v>1.2199999999999999E-2</v>
      </c>
      <c r="C10" s="8">
        <f t="shared" si="0"/>
        <v>6.342582202277752</v>
      </c>
      <c r="D10" s="9">
        <v>2.6000000000000002E-2</v>
      </c>
      <c r="E10" s="10">
        <v>1.0363</v>
      </c>
    </row>
    <row r="11" spans="1:5" x14ac:dyDescent="0.25">
      <c r="A11" s="4">
        <v>34790</v>
      </c>
      <c r="B11" s="5">
        <v>1.2800000000000001E-2</v>
      </c>
      <c r="C11" s="8">
        <f t="shared" si="0"/>
        <v>6.2624231855033106</v>
      </c>
      <c r="D11" s="9">
        <v>4.2599999999999999E-2</v>
      </c>
      <c r="E11" s="10">
        <v>1.0623</v>
      </c>
    </row>
    <row r="12" spans="1:5" x14ac:dyDescent="0.25">
      <c r="A12" s="4">
        <v>34820</v>
      </c>
      <c r="B12" s="5">
        <v>1.95E-2</v>
      </c>
      <c r="C12" s="8">
        <f t="shared" si="0"/>
        <v>6.1426416728821094</v>
      </c>
      <c r="D12" s="9">
        <v>4.2500000000000003E-2</v>
      </c>
      <c r="E12" s="10">
        <v>1.1049</v>
      </c>
    </row>
    <row r="13" spans="1:5" x14ac:dyDescent="0.25">
      <c r="A13" s="4">
        <v>34851</v>
      </c>
      <c r="B13" s="5">
        <v>2.7699999999999999E-2</v>
      </c>
      <c r="C13" s="8">
        <f t="shared" si="0"/>
        <v>5.9770766496858121</v>
      </c>
      <c r="D13" s="9">
        <v>4.0399999999999998E-2</v>
      </c>
      <c r="E13" s="10">
        <v>1.1474</v>
      </c>
    </row>
    <row r="14" spans="1:5" x14ac:dyDescent="0.25">
      <c r="A14" s="4">
        <v>34881</v>
      </c>
      <c r="B14" s="5">
        <v>2.2499999999999999E-2</v>
      </c>
      <c r="C14" s="8">
        <f t="shared" si="0"/>
        <v>5.8455517356340465</v>
      </c>
      <c r="D14" s="9">
        <v>4.0199999999999993E-2</v>
      </c>
      <c r="E14" s="10">
        <v>1.1878</v>
      </c>
    </row>
    <row r="15" spans="1:5" x14ac:dyDescent="0.25">
      <c r="A15" s="4">
        <v>34912</v>
      </c>
      <c r="B15" s="5">
        <v>2.5899999999999999E-2</v>
      </c>
      <c r="C15" s="8">
        <f t="shared" si="0"/>
        <v>5.6979742037567469</v>
      </c>
      <c r="D15" s="9">
        <v>3.8399999999999997E-2</v>
      </c>
      <c r="E15" s="10">
        <v>1.228</v>
      </c>
    </row>
    <row r="16" spans="1:5" x14ac:dyDescent="0.25">
      <c r="A16" s="4">
        <v>34943</v>
      </c>
      <c r="B16" s="5">
        <v>1.49E-2</v>
      </c>
      <c r="C16" s="8">
        <f t="shared" si="0"/>
        <v>5.6143208234867945</v>
      </c>
      <c r="D16" s="9">
        <v>3.32E-2</v>
      </c>
      <c r="E16" s="10">
        <v>1.2664</v>
      </c>
    </row>
    <row r="17" spans="1:5" x14ac:dyDescent="0.25">
      <c r="A17" s="4">
        <v>34973</v>
      </c>
      <c r="B17" s="5">
        <v>9.7000000000000003E-3</v>
      </c>
      <c r="C17" s="8">
        <f t="shared" si="0"/>
        <v>5.5603850881319143</v>
      </c>
      <c r="D17" s="9">
        <v>3.0899999999999997E-2</v>
      </c>
      <c r="E17" s="10">
        <v>1.2996000000000001</v>
      </c>
    </row>
    <row r="18" spans="1:5" x14ac:dyDescent="0.25">
      <c r="A18" s="4">
        <v>35004</v>
      </c>
      <c r="B18" s="5">
        <v>1.34E-2</v>
      </c>
      <c r="C18" s="8">
        <f t="shared" si="0"/>
        <v>5.4868611487388135</v>
      </c>
      <c r="D18" s="9">
        <v>2.8799999999999999E-2</v>
      </c>
      <c r="E18" s="10">
        <v>1.3305</v>
      </c>
    </row>
    <row r="19" spans="1:5" x14ac:dyDescent="0.25">
      <c r="A19" s="4">
        <v>35034</v>
      </c>
      <c r="B19" s="5">
        <v>1.3600000000000001E-2</v>
      </c>
      <c r="C19" s="8">
        <f t="shared" si="0"/>
        <v>5.4132410701843066</v>
      </c>
      <c r="D19" s="9">
        <v>2.7799999999999998E-2</v>
      </c>
      <c r="E19" s="10">
        <v>1.3593</v>
      </c>
    </row>
    <row r="20" spans="1:5" x14ac:dyDescent="0.25">
      <c r="A20" s="4">
        <v>35065</v>
      </c>
      <c r="B20" s="5">
        <v>1.46E-2</v>
      </c>
      <c r="C20" s="8">
        <f t="shared" si="0"/>
        <v>5.3353450327067877</v>
      </c>
      <c r="D20" s="9">
        <v>2.58E-2</v>
      </c>
      <c r="E20" s="10">
        <v>1.3871</v>
      </c>
    </row>
    <row r="21" spans="1:5" x14ac:dyDescent="0.25">
      <c r="A21" s="4">
        <v>35096</v>
      </c>
      <c r="B21" s="5">
        <v>1.6299999999999999E-2</v>
      </c>
      <c r="C21" s="8">
        <f t="shared" si="0"/>
        <v>5.2497737210536135</v>
      </c>
      <c r="D21" s="9">
        <v>2.35E-2</v>
      </c>
      <c r="E21" s="10">
        <v>1.4129</v>
      </c>
    </row>
    <row r="22" spans="1:5" x14ac:dyDescent="0.25">
      <c r="A22" s="4">
        <v>35125</v>
      </c>
      <c r="B22" s="5">
        <v>1.2E-2</v>
      </c>
      <c r="C22" s="8">
        <f t="shared" si="0"/>
        <v>5.1875234397762977</v>
      </c>
      <c r="D22" s="9">
        <v>2.2200000000000001E-2</v>
      </c>
      <c r="E22" s="10">
        <v>1.4363999999999999</v>
      </c>
    </row>
    <row r="23" spans="1:5" x14ac:dyDescent="0.25">
      <c r="A23" s="4">
        <v>35156</v>
      </c>
      <c r="B23" s="5">
        <v>6.1999999999999998E-3</v>
      </c>
      <c r="C23" s="8">
        <f t="shared" si="0"/>
        <v>5.1555589741366505</v>
      </c>
      <c r="D23" s="9">
        <v>2.07E-2</v>
      </c>
      <c r="E23" s="10">
        <v>1.4585999999999999</v>
      </c>
    </row>
    <row r="24" spans="1:5" x14ac:dyDescent="0.25">
      <c r="A24" s="4">
        <v>35186</v>
      </c>
      <c r="B24" s="5">
        <v>6.9999999999999993E-3</v>
      </c>
      <c r="C24" s="8">
        <f t="shared" si="0"/>
        <v>5.119720927643149</v>
      </c>
      <c r="D24" s="9">
        <v>2.0099999999999996E-2</v>
      </c>
      <c r="E24" s="10">
        <v>1.4793000000000001</v>
      </c>
    </row>
    <row r="25" spans="1:5" x14ac:dyDescent="0.25">
      <c r="A25" s="4">
        <v>35217</v>
      </c>
      <c r="B25" s="5">
        <v>1.32E-2</v>
      </c>
      <c r="C25" s="8">
        <f t="shared" si="0"/>
        <v>5.0530210497859738</v>
      </c>
      <c r="D25" s="9">
        <v>1.9799999999999998E-2</v>
      </c>
      <c r="E25" s="10">
        <v>1.4994000000000001</v>
      </c>
    </row>
    <row r="26" spans="1:5" x14ac:dyDescent="0.25">
      <c r="A26" s="4">
        <v>35247</v>
      </c>
      <c r="B26" s="5">
        <v>1.11E-2</v>
      </c>
      <c r="C26" s="8">
        <f t="shared" si="0"/>
        <v>4.9975482640549629</v>
      </c>
      <c r="D26" s="9">
        <v>1.9299999999999998E-2</v>
      </c>
      <c r="E26" s="10">
        <v>1.5192000000000001</v>
      </c>
    </row>
    <row r="27" spans="1:5" x14ac:dyDescent="0.25">
      <c r="A27" s="4">
        <v>35278</v>
      </c>
      <c r="B27" s="5">
        <v>1.37E-2</v>
      </c>
      <c r="C27" s="8">
        <f t="shared" si="0"/>
        <v>4.9300071658823743</v>
      </c>
      <c r="D27" s="9">
        <v>1.9699999999999999E-2</v>
      </c>
      <c r="E27" s="10">
        <v>1.5385</v>
      </c>
    </row>
    <row r="28" spans="1:5" x14ac:dyDescent="0.25">
      <c r="A28" s="4">
        <v>35309</v>
      </c>
      <c r="B28" s="5">
        <v>6.9999999999999993E-3</v>
      </c>
      <c r="C28" s="8">
        <f t="shared" si="0"/>
        <v>4.8957370068345334</v>
      </c>
      <c r="D28" s="9">
        <v>1.9E-2</v>
      </c>
      <c r="E28" s="10">
        <v>1.5582</v>
      </c>
    </row>
    <row r="29" spans="1:5" x14ac:dyDescent="0.25">
      <c r="A29" s="4">
        <v>35339</v>
      </c>
      <c r="B29" s="5">
        <v>1.1000000000000001E-3</v>
      </c>
      <c r="C29" s="8">
        <f t="shared" si="0"/>
        <v>4.8903576134597273</v>
      </c>
      <c r="D29" s="9">
        <v>1.8600000000000002E-2</v>
      </c>
      <c r="E29" s="10">
        <v>1.5771999999999999</v>
      </c>
    </row>
    <row r="30" spans="1:5" x14ac:dyDescent="0.25">
      <c r="A30" s="4">
        <v>35370</v>
      </c>
      <c r="B30" s="5">
        <v>1.4000000000000002E-3</v>
      </c>
      <c r="C30" s="8">
        <f t="shared" si="0"/>
        <v>4.8835206845014252</v>
      </c>
      <c r="D30" s="9">
        <v>1.8000000000000002E-2</v>
      </c>
      <c r="E30" s="10">
        <v>1.5958000000000001</v>
      </c>
    </row>
    <row r="31" spans="1:5" x14ac:dyDescent="0.25">
      <c r="A31" s="4">
        <v>35400</v>
      </c>
      <c r="B31" s="5">
        <v>4.0999999999999995E-3</v>
      </c>
      <c r="C31" s="8">
        <f t="shared" si="0"/>
        <v>4.8635800064748782</v>
      </c>
      <c r="D31" s="9">
        <v>1.8000000000000002E-2</v>
      </c>
      <c r="E31" s="10">
        <v>1.6137999999999999</v>
      </c>
    </row>
    <row r="32" spans="1:5" x14ac:dyDescent="0.25">
      <c r="A32" s="4">
        <v>35431</v>
      </c>
      <c r="B32" s="5">
        <v>2E-3</v>
      </c>
      <c r="C32" s="8">
        <f t="shared" si="0"/>
        <v>4.8538722619509764</v>
      </c>
      <c r="D32" s="9">
        <v>1.7299999999999999E-2</v>
      </c>
      <c r="E32" s="10">
        <v>1.6317999999999999</v>
      </c>
    </row>
    <row r="33" spans="1:5" x14ac:dyDescent="0.25">
      <c r="A33" s="4">
        <v>35462</v>
      </c>
      <c r="B33" s="5">
        <v>1.1299999999999999E-2</v>
      </c>
      <c r="C33" s="8">
        <f t="shared" si="0"/>
        <v>4.7996363709591376</v>
      </c>
      <c r="D33" s="9">
        <v>1.67E-2</v>
      </c>
      <c r="E33" s="10">
        <v>1.6491</v>
      </c>
    </row>
    <row r="34" spans="1:5" x14ac:dyDescent="0.25">
      <c r="A34" s="4">
        <v>35490</v>
      </c>
      <c r="B34" s="5">
        <v>7.0999999999999995E-3</v>
      </c>
      <c r="C34" s="8">
        <f t="shared" si="0"/>
        <v>4.7657991966628312</v>
      </c>
      <c r="D34" s="9">
        <v>1.6399999999999998E-2</v>
      </c>
      <c r="E34" s="10">
        <v>1.6657999999999999</v>
      </c>
    </row>
    <row r="35" spans="1:5" x14ac:dyDescent="0.25">
      <c r="A35" s="4">
        <v>35521</v>
      </c>
      <c r="B35" s="5">
        <v>5.8999999999999999E-3</v>
      </c>
      <c r="C35" s="8">
        <f t="shared" si="0"/>
        <v>4.7378459058185021</v>
      </c>
      <c r="D35" s="9">
        <v>1.66E-2</v>
      </c>
      <c r="E35" s="10">
        <v>1.6821999999999999</v>
      </c>
    </row>
    <row r="36" spans="1:5" x14ac:dyDescent="0.25">
      <c r="A36" s="4">
        <v>35551</v>
      </c>
      <c r="B36" s="5">
        <v>6.8000000000000005E-3</v>
      </c>
      <c r="C36" s="8">
        <f t="shared" si="0"/>
        <v>4.7058461519850043</v>
      </c>
      <c r="D36" s="9">
        <v>1.5800000000000002E-2</v>
      </c>
      <c r="E36" s="10">
        <v>1.6988000000000001</v>
      </c>
    </row>
    <row r="37" spans="1:5" x14ac:dyDescent="0.25">
      <c r="A37" s="4">
        <v>35582</v>
      </c>
      <c r="B37" s="5">
        <v>5.0000000000000001E-3</v>
      </c>
      <c r="C37" s="8">
        <f t="shared" si="0"/>
        <v>4.6824339820746319</v>
      </c>
      <c r="D37" s="9">
        <v>1.61E-2</v>
      </c>
      <c r="E37" s="10">
        <v>1.7145999999999999</v>
      </c>
    </row>
    <row r="38" spans="1:5" x14ac:dyDescent="0.25">
      <c r="A38" s="4">
        <v>35612</v>
      </c>
      <c r="B38" s="5">
        <v>5.5000000000000005E-3</v>
      </c>
      <c r="C38" s="8">
        <f t="shared" si="0"/>
        <v>4.6568214640225074</v>
      </c>
      <c r="D38" s="9">
        <v>1.6E-2</v>
      </c>
      <c r="E38" s="10">
        <v>1.7306999999999999</v>
      </c>
    </row>
    <row r="39" spans="1:5" x14ac:dyDescent="0.25">
      <c r="A39" s="4">
        <v>35643</v>
      </c>
      <c r="B39" s="5">
        <v>3.0999999999999999E-3</v>
      </c>
      <c r="C39" s="8">
        <f t="shared" si="0"/>
        <v>4.642429931235676</v>
      </c>
      <c r="D39" s="9">
        <v>1.5900000000000001E-2</v>
      </c>
      <c r="E39" s="10">
        <v>1.7466999999999999</v>
      </c>
    </row>
    <row r="40" spans="1:5" x14ac:dyDescent="0.25">
      <c r="A40" s="4">
        <v>35674</v>
      </c>
      <c r="B40" s="5">
        <v>1.7000000000000001E-3</v>
      </c>
      <c r="C40" s="8">
        <f t="shared" si="0"/>
        <v>4.6345511942055264</v>
      </c>
      <c r="D40" s="9">
        <v>1.5900000000000001E-2</v>
      </c>
      <c r="E40" s="10">
        <v>1.7625999999999999</v>
      </c>
    </row>
    <row r="41" spans="1:5" x14ac:dyDescent="0.25">
      <c r="A41" s="4">
        <v>35704</v>
      </c>
      <c r="B41" s="5">
        <v>-5.0000000000000001E-4</v>
      </c>
      <c r="C41" s="8">
        <f t="shared" si="0"/>
        <v>4.636869629020036</v>
      </c>
      <c r="D41" s="9">
        <v>1.67E-2</v>
      </c>
      <c r="E41" s="10">
        <v>1.7785</v>
      </c>
    </row>
    <row r="42" spans="1:5" x14ac:dyDescent="0.25">
      <c r="A42" s="4">
        <v>35735</v>
      </c>
      <c r="B42" s="5">
        <v>2.5000000000000001E-3</v>
      </c>
      <c r="C42" s="8">
        <f t="shared" si="0"/>
        <v>4.625306363112256</v>
      </c>
      <c r="D42" s="9">
        <v>3.04E-2</v>
      </c>
      <c r="E42" s="10">
        <v>1.7951999999999999</v>
      </c>
    </row>
    <row r="43" spans="1:5" x14ac:dyDescent="0.25">
      <c r="A43" s="4">
        <v>35765</v>
      </c>
      <c r="B43" s="5">
        <v>7.000000000000001E-4</v>
      </c>
      <c r="C43" s="8">
        <f t="shared" si="0"/>
        <v>4.6220709134728253</v>
      </c>
      <c r="D43" s="9">
        <v>2.9700000000000001E-2</v>
      </c>
      <c r="E43" s="10">
        <v>1.8255999999999999</v>
      </c>
    </row>
    <row r="44" spans="1:5" x14ac:dyDescent="0.25">
      <c r="A44" s="4">
        <v>35796</v>
      </c>
      <c r="B44" s="5">
        <v>4.8999999999999998E-3</v>
      </c>
      <c r="C44" s="8">
        <f t="shared" si="0"/>
        <v>4.5995332007889598</v>
      </c>
      <c r="D44" s="9">
        <v>2.6699999999999998E-2</v>
      </c>
      <c r="E44" s="10">
        <v>1.8552999999999999</v>
      </c>
    </row>
    <row r="45" spans="1:5" x14ac:dyDescent="0.25">
      <c r="A45" s="4">
        <v>35827</v>
      </c>
      <c r="B45" s="5">
        <v>5.4000000000000003E-3</v>
      </c>
      <c r="C45" s="8">
        <f t="shared" si="0"/>
        <v>4.5748291235219414</v>
      </c>
      <c r="D45" s="9">
        <v>2.1299999999999999E-2</v>
      </c>
      <c r="E45" s="10">
        <v>1.8819999999999999</v>
      </c>
    </row>
    <row r="46" spans="1:5" x14ac:dyDescent="0.25">
      <c r="A46" s="4">
        <v>35855</v>
      </c>
      <c r="B46" s="5">
        <v>6.4000000000000003E-3</v>
      </c>
      <c r="C46" s="8">
        <f t="shared" si="0"/>
        <v>4.5457364104947748</v>
      </c>
      <c r="D46" s="9">
        <v>2.2000000000000002E-2</v>
      </c>
      <c r="E46" s="10">
        <v>1.9033</v>
      </c>
    </row>
    <row r="47" spans="1:5" x14ac:dyDescent="0.25">
      <c r="A47" s="4">
        <v>35886</v>
      </c>
      <c r="B47" s="5">
        <v>3.9000000000000003E-3</v>
      </c>
      <c r="C47" s="8">
        <f t="shared" si="0"/>
        <v>4.5280769105436542</v>
      </c>
      <c r="D47" s="9">
        <v>1.7100000000000001E-2</v>
      </c>
      <c r="E47" s="10">
        <v>1.9253</v>
      </c>
    </row>
    <row r="48" spans="1:5" x14ac:dyDescent="0.25">
      <c r="A48" s="4">
        <v>35916</v>
      </c>
      <c r="B48" s="5">
        <v>2.2000000000000001E-3</v>
      </c>
      <c r="C48" s="8">
        <f t="shared" si="0"/>
        <v>4.5181370091235822</v>
      </c>
      <c r="D48" s="9">
        <v>1.6299999999999999E-2</v>
      </c>
      <c r="E48" s="10">
        <v>1.9423999999999999</v>
      </c>
    </row>
    <row r="49" spans="1:5" x14ac:dyDescent="0.25">
      <c r="A49" s="4">
        <v>35947</v>
      </c>
      <c r="B49" s="5">
        <v>4.0999999999999995E-3</v>
      </c>
      <c r="C49" s="8">
        <f t="shared" si="0"/>
        <v>4.4996882871462827</v>
      </c>
      <c r="D49" s="9">
        <v>1.6E-2</v>
      </c>
      <c r="E49" s="10">
        <v>1.9587000000000001</v>
      </c>
    </row>
    <row r="50" spans="1:5" x14ac:dyDescent="0.25">
      <c r="A50" s="4">
        <v>35977</v>
      </c>
      <c r="B50" s="5">
        <v>3.4000000000000002E-3</v>
      </c>
      <c r="C50" s="8">
        <f t="shared" si="0"/>
        <v>4.4844411871101082</v>
      </c>
      <c r="D50" s="9">
        <v>1.7000000000000001E-2</v>
      </c>
      <c r="E50" s="10">
        <v>1.9746999999999999</v>
      </c>
    </row>
    <row r="51" spans="1:5" x14ac:dyDescent="0.25">
      <c r="A51" s="4">
        <v>36008</v>
      </c>
      <c r="B51" s="5">
        <v>-1.1000000000000001E-3</v>
      </c>
      <c r="C51" s="8">
        <f t="shared" si="0"/>
        <v>4.4893795045651297</v>
      </c>
      <c r="D51" s="9">
        <v>1.4800000000000001E-2</v>
      </c>
      <c r="E51" s="10">
        <v>1.9917</v>
      </c>
    </row>
    <row r="52" spans="1:5" x14ac:dyDescent="0.25">
      <c r="A52" s="4">
        <v>36039</v>
      </c>
      <c r="B52" s="5">
        <v>-3.7000000000000002E-3</v>
      </c>
      <c r="C52" s="8">
        <f t="shared" si="0"/>
        <v>4.506051896582485</v>
      </c>
      <c r="D52" s="9">
        <v>2.4900000000000002E-2</v>
      </c>
      <c r="E52" s="10">
        <v>2.0065</v>
      </c>
    </row>
    <row r="53" spans="1:5" x14ac:dyDescent="0.25">
      <c r="A53" s="4">
        <v>36069</v>
      </c>
      <c r="B53" s="5">
        <v>-4.4000000000000003E-3</v>
      </c>
      <c r="C53" s="8">
        <f t="shared" si="0"/>
        <v>4.5259661476320661</v>
      </c>
      <c r="D53" s="9">
        <v>2.9399999999999999E-2</v>
      </c>
      <c r="E53" s="10">
        <v>2.0314000000000001</v>
      </c>
    </row>
    <row r="54" spans="1:5" x14ac:dyDescent="0.25">
      <c r="A54" s="4">
        <v>36100</v>
      </c>
      <c r="B54" s="5">
        <v>1E-4</v>
      </c>
      <c r="C54" s="8">
        <f t="shared" si="0"/>
        <v>4.5255135962724387</v>
      </c>
      <c r="D54" s="9">
        <v>2.63E-2</v>
      </c>
      <c r="E54" s="10">
        <v>2.0608</v>
      </c>
    </row>
    <row r="55" spans="1:5" x14ac:dyDescent="0.25">
      <c r="A55" s="4">
        <v>36130</v>
      </c>
      <c r="B55" s="5">
        <v>-1.1000000000000001E-3</v>
      </c>
      <c r="C55" s="8">
        <f t="shared" si="0"/>
        <v>4.5304971431298817</v>
      </c>
      <c r="D55" s="9">
        <v>2.4E-2</v>
      </c>
      <c r="E55" s="10">
        <v>2.0871</v>
      </c>
    </row>
    <row r="56" spans="1:5" x14ac:dyDescent="0.25">
      <c r="A56" s="4">
        <v>36161</v>
      </c>
      <c r="B56" s="5">
        <v>1.2999999999999999E-3</v>
      </c>
      <c r="C56" s="8">
        <f t="shared" si="0"/>
        <v>4.5246151434434045</v>
      </c>
      <c r="D56" s="9">
        <v>2.18E-2</v>
      </c>
      <c r="E56" s="10">
        <v>2.1111</v>
      </c>
    </row>
    <row r="57" spans="1:5" x14ac:dyDescent="0.25">
      <c r="A57" s="4">
        <v>36192</v>
      </c>
      <c r="B57" s="5">
        <v>6.8000000000000005E-3</v>
      </c>
      <c r="C57" s="8">
        <f t="shared" si="0"/>
        <v>4.4940555655973426</v>
      </c>
      <c r="D57" s="9">
        <v>2.3799999999999998E-2</v>
      </c>
      <c r="E57" s="10">
        <v>2.1328999999999998</v>
      </c>
    </row>
    <row r="58" spans="1:5" x14ac:dyDescent="0.25">
      <c r="A58" s="4">
        <v>36220</v>
      </c>
      <c r="B58" s="5">
        <v>6.4000000000000003E-3</v>
      </c>
      <c r="C58" s="8">
        <f t="shared" si="0"/>
        <v>4.4654765158956113</v>
      </c>
      <c r="D58" s="9">
        <v>3.3300000000000003E-2</v>
      </c>
      <c r="E58" s="10">
        <v>2.1566999999999998</v>
      </c>
    </row>
    <row r="59" spans="1:5" x14ac:dyDescent="0.25">
      <c r="A59" s="4">
        <v>36251</v>
      </c>
      <c r="B59" s="5">
        <v>1.2199999999999999E-2</v>
      </c>
      <c r="C59" s="8">
        <f t="shared" si="0"/>
        <v>4.4116543330326135</v>
      </c>
      <c r="D59" s="9">
        <v>2.35E-2</v>
      </c>
      <c r="E59" s="10">
        <v>2.19</v>
      </c>
    </row>
    <row r="60" spans="1:5" x14ac:dyDescent="0.25">
      <c r="A60" s="4">
        <v>36281</v>
      </c>
      <c r="B60" s="5">
        <v>7.8000000000000005E-3</v>
      </c>
      <c r="C60" s="8">
        <f t="shared" si="0"/>
        <v>4.3775097569285704</v>
      </c>
      <c r="D60" s="9">
        <v>2.0199999999999999E-2</v>
      </c>
      <c r="E60" s="10">
        <v>2.2134999999999998</v>
      </c>
    </row>
    <row r="61" spans="1:5" x14ac:dyDescent="0.25">
      <c r="A61" s="4">
        <v>36312</v>
      </c>
      <c r="B61" s="5">
        <v>5.1000000000000004E-3</v>
      </c>
      <c r="C61" s="8">
        <f t="shared" si="0"/>
        <v>4.3552977384624114</v>
      </c>
      <c r="D61" s="9">
        <v>1.67E-2</v>
      </c>
      <c r="E61" s="10">
        <v>2.2336999999999998</v>
      </c>
    </row>
    <row r="62" spans="1:5" x14ac:dyDescent="0.25">
      <c r="A62" s="4">
        <v>36342</v>
      </c>
      <c r="B62" s="5">
        <v>-2.0000000000000001E-4</v>
      </c>
      <c r="C62" s="8">
        <f t="shared" si="0"/>
        <v>4.3561689722568628</v>
      </c>
      <c r="D62" s="9">
        <v>1.66E-2</v>
      </c>
      <c r="E62" s="10">
        <v>2.2504</v>
      </c>
    </row>
    <row r="63" spans="1:5" x14ac:dyDescent="0.25">
      <c r="A63" s="4">
        <v>36373</v>
      </c>
      <c r="B63" s="5">
        <v>7.9000000000000008E-3</v>
      </c>
      <c r="C63" s="8">
        <f t="shared" si="0"/>
        <v>4.3220249749547204</v>
      </c>
      <c r="D63" s="9">
        <v>1.5700000000000002E-2</v>
      </c>
      <c r="E63" s="10">
        <v>2.2669999999999999</v>
      </c>
    </row>
    <row r="64" spans="1:5" x14ac:dyDescent="0.25">
      <c r="A64" s="4">
        <v>36404</v>
      </c>
      <c r="B64" s="5">
        <v>8.1000000000000013E-3</v>
      </c>
      <c r="C64" s="8">
        <f t="shared" si="0"/>
        <v>4.2872978622703304</v>
      </c>
      <c r="D64" s="9">
        <v>1.49E-2</v>
      </c>
      <c r="E64" s="10">
        <v>2.2827000000000002</v>
      </c>
    </row>
    <row r="65" spans="1:5" x14ac:dyDescent="0.25">
      <c r="A65" s="4">
        <v>36434</v>
      </c>
      <c r="B65" s="5">
        <v>4.6999999999999993E-3</v>
      </c>
      <c r="C65" s="8">
        <f t="shared" si="0"/>
        <v>4.2672418256895899</v>
      </c>
      <c r="D65" s="9">
        <v>1.38E-2</v>
      </c>
      <c r="E65" s="10">
        <v>2.2976000000000001</v>
      </c>
    </row>
    <row r="66" spans="1:5" x14ac:dyDescent="0.25">
      <c r="A66" s="4">
        <v>36465</v>
      </c>
      <c r="B66" s="5">
        <v>8.0000000000000002E-3</v>
      </c>
      <c r="C66" s="8">
        <f t="shared" ref="C66:C129" si="1">C67*(1+B67)</f>
        <v>4.2333748270730061</v>
      </c>
      <c r="D66" s="9">
        <v>1.3899999999999999E-2</v>
      </c>
      <c r="E66" s="10">
        <v>2.3113999999999999</v>
      </c>
    </row>
    <row r="67" spans="1:5" x14ac:dyDescent="0.25">
      <c r="A67" s="4">
        <v>36495</v>
      </c>
      <c r="B67" s="5">
        <v>9.8999999999999991E-3</v>
      </c>
      <c r="C67" s="8">
        <f t="shared" si="1"/>
        <v>4.1918752619794102</v>
      </c>
      <c r="D67" s="9">
        <v>1.6E-2</v>
      </c>
      <c r="E67" s="10">
        <v>2.3252999999999999</v>
      </c>
    </row>
    <row r="68" spans="1:5" x14ac:dyDescent="0.25">
      <c r="A68" s="4">
        <v>36526</v>
      </c>
      <c r="B68" s="5">
        <v>9.1000000000000004E-3</v>
      </c>
      <c r="C68" s="8">
        <f t="shared" si="1"/>
        <v>4.1540731958967489</v>
      </c>
      <c r="D68" s="9">
        <v>1.46E-2</v>
      </c>
      <c r="E68" s="10">
        <v>2.3412999999999999</v>
      </c>
    </row>
    <row r="69" spans="1:5" x14ac:dyDescent="0.25">
      <c r="A69" s="4">
        <v>36557</v>
      </c>
      <c r="B69" s="5">
        <v>6.5000000000000006E-3</v>
      </c>
      <c r="C69" s="8">
        <f t="shared" si="1"/>
        <v>4.127246096270988</v>
      </c>
      <c r="D69" s="9">
        <v>1.4499999999999999E-2</v>
      </c>
      <c r="E69" s="10">
        <v>2.3559000000000001</v>
      </c>
    </row>
    <row r="70" spans="1:5" x14ac:dyDescent="0.25">
      <c r="A70" s="4">
        <v>36586</v>
      </c>
      <c r="B70" s="5">
        <v>3.4000000000000002E-3</v>
      </c>
      <c r="C70" s="8">
        <f t="shared" si="1"/>
        <v>4.1132610088409285</v>
      </c>
      <c r="D70" s="9">
        <v>1.4499999999999999E-2</v>
      </c>
      <c r="E70" s="10">
        <v>2.3704000000000001</v>
      </c>
    </row>
    <row r="71" spans="1:5" x14ac:dyDescent="0.25">
      <c r="A71" s="4">
        <v>36617</v>
      </c>
      <c r="B71" s="5">
        <v>8.9999999999999998E-4</v>
      </c>
      <c r="C71" s="8">
        <f t="shared" si="1"/>
        <v>4.1095624026785185</v>
      </c>
      <c r="D71" s="9">
        <v>1.3000000000000001E-2</v>
      </c>
      <c r="E71" s="10">
        <v>2.3849</v>
      </c>
    </row>
    <row r="72" spans="1:5" x14ac:dyDescent="0.25">
      <c r="A72" s="4">
        <v>36647</v>
      </c>
      <c r="B72" s="5">
        <v>4.6999999999999993E-3</v>
      </c>
      <c r="C72" s="8">
        <f t="shared" si="1"/>
        <v>4.0903378149482617</v>
      </c>
      <c r="D72" s="9">
        <v>1.49E-2</v>
      </c>
      <c r="E72" s="10">
        <v>2.3978999999999999</v>
      </c>
    </row>
    <row r="73" spans="1:5" x14ac:dyDescent="0.25">
      <c r="A73" s="4">
        <v>36678</v>
      </c>
      <c r="B73" s="5">
        <v>8.9999999999999998E-4</v>
      </c>
      <c r="C73" s="8">
        <f t="shared" si="1"/>
        <v>4.0866598211092633</v>
      </c>
      <c r="D73" s="9">
        <v>1.3899999999999999E-2</v>
      </c>
      <c r="E73" s="10">
        <v>2.4127999999999998</v>
      </c>
    </row>
    <row r="74" spans="1:5" x14ac:dyDescent="0.25">
      <c r="A74" s="4">
        <v>36708</v>
      </c>
      <c r="B74" s="5">
        <v>8.0000000000000004E-4</v>
      </c>
      <c r="C74" s="8">
        <f t="shared" si="1"/>
        <v>4.0833931066239648</v>
      </c>
      <c r="D74" s="9">
        <v>1.3100000000000001E-2</v>
      </c>
      <c r="E74" s="10">
        <v>2.4266999999999999</v>
      </c>
    </row>
    <row r="75" spans="1:5" x14ac:dyDescent="0.25">
      <c r="A75" s="4">
        <v>36739</v>
      </c>
      <c r="B75" s="5">
        <v>7.8000000000000005E-3</v>
      </c>
      <c r="C75" s="8">
        <f t="shared" si="1"/>
        <v>4.0517891512442592</v>
      </c>
      <c r="D75" s="9">
        <v>1.41E-2</v>
      </c>
      <c r="E75" s="10">
        <v>2.4398</v>
      </c>
    </row>
    <row r="76" spans="1:5" x14ac:dyDescent="0.25">
      <c r="A76" s="4">
        <v>36770</v>
      </c>
      <c r="B76" s="5">
        <v>1.9900000000000001E-2</v>
      </c>
      <c r="C76" s="8">
        <f t="shared" si="1"/>
        <v>3.9727317886501217</v>
      </c>
      <c r="D76" s="9">
        <v>1.2199999999999999E-2</v>
      </c>
      <c r="E76" s="10">
        <v>2.4539</v>
      </c>
    </row>
    <row r="77" spans="1:5" x14ac:dyDescent="0.25">
      <c r="A77" s="4">
        <v>36800</v>
      </c>
      <c r="B77" s="5">
        <v>4.5000000000000005E-3</v>
      </c>
      <c r="C77" s="8">
        <f t="shared" si="1"/>
        <v>3.9549345830265028</v>
      </c>
      <c r="D77" s="9">
        <v>1.29E-2</v>
      </c>
      <c r="E77" s="10">
        <v>2.4661</v>
      </c>
    </row>
    <row r="78" spans="1:5" x14ac:dyDescent="0.25">
      <c r="A78" s="4">
        <v>36831</v>
      </c>
      <c r="B78" s="5">
        <v>1.8E-3</v>
      </c>
      <c r="C78" s="8">
        <f t="shared" si="1"/>
        <v>3.9478284917413684</v>
      </c>
      <c r="D78" s="9">
        <v>1.2199999999999999E-2</v>
      </c>
      <c r="E78" s="10">
        <v>2.4790000000000001</v>
      </c>
    </row>
    <row r="79" spans="1:5" x14ac:dyDescent="0.25">
      <c r="A79" s="4">
        <v>36861</v>
      </c>
      <c r="B79" s="5">
        <v>1.7000000000000001E-3</v>
      </c>
      <c r="C79" s="8">
        <f t="shared" si="1"/>
        <v>3.9411285731669845</v>
      </c>
      <c r="D79" s="9">
        <v>1.2E-2</v>
      </c>
      <c r="E79" s="10">
        <v>2.4912000000000001</v>
      </c>
    </row>
    <row r="80" spans="1:5" x14ac:dyDescent="0.25">
      <c r="A80" s="4">
        <v>36892</v>
      </c>
      <c r="B80" s="5">
        <v>6.0000000000000001E-3</v>
      </c>
      <c r="C80" s="8">
        <f t="shared" si="1"/>
        <v>3.917622836150084</v>
      </c>
      <c r="D80" s="9">
        <v>1.2699999999999999E-2</v>
      </c>
      <c r="E80" s="10">
        <v>2.5032000000000001</v>
      </c>
    </row>
    <row r="81" spans="1:5" x14ac:dyDescent="0.25">
      <c r="A81" s="4">
        <v>36923</v>
      </c>
      <c r="B81" s="5">
        <v>6.3E-3</v>
      </c>
      <c r="C81" s="8">
        <f t="shared" si="1"/>
        <v>3.8930963292756475</v>
      </c>
      <c r="D81" s="9">
        <v>1.0200000000000001E-2</v>
      </c>
      <c r="E81" s="10">
        <v>2.5158999999999998</v>
      </c>
    </row>
    <row r="82" spans="1:5" x14ac:dyDescent="0.25">
      <c r="A82" s="4">
        <v>36951</v>
      </c>
      <c r="B82" s="5">
        <v>5.0000000000000001E-3</v>
      </c>
      <c r="C82" s="8">
        <f t="shared" si="1"/>
        <v>3.8737276908215401</v>
      </c>
      <c r="D82" s="9">
        <v>1.26E-2</v>
      </c>
      <c r="E82" s="10">
        <v>2.5261</v>
      </c>
    </row>
    <row r="83" spans="1:5" x14ac:dyDescent="0.25">
      <c r="A83" s="4">
        <v>36982</v>
      </c>
      <c r="B83" s="5">
        <v>3.5999999999999999E-3</v>
      </c>
      <c r="C83" s="8">
        <f t="shared" si="1"/>
        <v>3.8598322945611199</v>
      </c>
      <c r="D83" s="9">
        <v>1.1899999999999999E-2</v>
      </c>
      <c r="E83" s="10">
        <v>2.5387</v>
      </c>
    </row>
    <row r="84" spans="1:5" x14ac:dyDescent="0.25">
      <c r="A84" s="4">
        <v>37012</v>
      </c>
      <c r="B84" s="5">
        <v>5.0000000000000001E-3</v>
      </c>
      <c r="C84" s="8">
        <f t="shared" si="1"/>
        <v>3.840629148817035</v>
      </c>
      <c r="D84" s="9">
        <v>1.34E-2</v>
      </c>
      <c r="E84" s="10">
        <v>2.5506000000000002</v>
      </c>
    </row>
    <row r="85" spans="1:5" x14ac:dyDescent="0.25">
      <c r="A85" s="4">
        <v>37043</v>
      </c>
      <c r="B85" s="5">
        <v>4.8999999999999998E-3</v>
      </c>
      <c r="C85" s="8">
        <f t="shared" si="1"/>
        <v>3.8219018298507668</v>
      </c>
      <c r="D85" s="9">
        <v>1.2699999999999999E-2</v>
      </c>
      <c r="E85" s="10">
        <v>2.5640000000000001</v>
      </c>
    </row>
    <row r="86" spans="1:5" x14ac:dyDescent="0.25">
      <c r="A86" s="4">
        <v>37073</v>
      </c>
      <c r="B86" s="5">
        <v>3.8E-3</v>
      </c>
      <c r="C86" s="8">
        <f t="shared" si="1"/>
        <v>3.8074335822382612</v>
      </c>
      <c r="D86" s="9">
        <v>1.4999999999999999E-2</v>
      </c>
      <c r="E86" s="10">
        <v>2.5767000000000002</v>
      </c>
    </row>
    <row r="87" spans="1:5" x14ac:dyDescent="0.25">
      <c r="A87" s="4">
        <v>37104</v>
      </c>
      <c r="B87" s="5">
        <v>9.3999999999999986E-3</v>
      </c>
      <c r="C87" s="8">
        <f t="shared" si="1"/>
        <v>3.7719769984528044</v>
      </c>
      <c r="D87" s="9">
        <v>1.6E-2</v>
      </c>
      <c r="E87" s="10">
        <v>2.5916999999999999</v>
      </c>
    </row>
    <row r="88" spans="1:5" x14ac:dyDescent="0.25">
      <c r="A88" s="4">
        <v>37135</v>
      </c>
      <c r="B88" s="5">
        <v>1.18E-2</v>
      </c>
      <c r="C88" s="8">
        <f t="shared" si="1"/>
        <v>3.7279867547467922</v>
      </c>
      <c r="D88" s="9">
        <v>1.32E-2</v>
      </c>
      <c r="E88" s="10">
        <v>2.6076999999999999</v>
      </c>
    </row>
    <row r="89" spans="1:5" x14ac:dyDescent="0.25">
      <c r="A89" s="4">
        <v>37165</v>
      </c>
      <c r="B89" s="5">
        <v>3.8E-3</v>
      </c>
      <c r="C89" s="8">
        <f t="shared" si="1"/>
        <v>3.7138740334197968</v>
      </c>
      <c r="D89" s="9">
        <v>1.5300000000000001E-2</v>
      </c>
      <c r="E89" s="10">
        <v>2.6208999999999998</v>
      </c>
    </row>
    <row r="90" spans="1:5" x14ac:dyDescent="0.25">
      <c r="A90" s="4">
        <v>37196</v>
      </c>
      <c r="B90" s="5">
        <v>3.7000000000000002E-3</v>
      </c>
      <c r="C90" s="8">
        <f t="shared" si="1"/>
        <v>3.7001833550062733</v>
      </c>
      <c r="D90" s="9">
        <v>1.3899999999999999E-2</v>
      </c>
      <c r="E90" s="10">
        <v>2.6362000000000001</v>
      </c>
    </row>
    <row r="91" spans="1:5" x14ac:dyDescent="0.25">
      <c r="A91" s="4">
        <v>37226</v>
      </c>
      <c r="B91" s="5">
        <v>9.8999999999999991E-3</v>
      </c>
      <c r="C91" s="8">
        <f t="shared" si="1"/>
        <v>3.6639106396735053</v>
      </c>
      <c r="D91" s="9">
        <v>1.3899999999999999E-2</v>
      </c>
      <c r="E91" s="10">
        <v>2.6501000000000001</v>
      </c>
    </row>
    <row r="92" spans="1:5" x14ac:dyDescent="0.25">
      <c r="A92" s="4">
        <v>37257</v>
      </c>
      <c r="B92" s="5">
        <v>5.5000000000000005E-3</v>
      </c>
      <c r="C92" s="8">
        <f t="shared" si="1"/>
        <v>3.6438693582033865</v>
      </c>
      <c r="D92" s="9">
        <v>1.5300000000000001E-2</v>
      </c>
      <c r="E92" s="10">
        <v>2.6640000000000001</v>
      </c>
    </row>
    <row r="93" spans="1:5" x14ac:dyDescent="0.25">
      <c r="A93" s="4">
        <v>37288</v>
      </c>
      <c r="B93" s="5">
        <v>6.1999999999999998E-3</v>
      </c>
      <c r="C93" s="8">
        <f t="shared" si="1"/>
        <v>3.6214165754356853</v>
      </c>
      <c r="D93" s="9">
        <v>1.2500000000000001E-2</v>
      </c>
      <c r="E93" s="10">
        <v>2.6793</v>
      </c>
    </row>
    <row r="94" spans="1:5" x14ac:dyDescent="0.25">
      <c r="A94" s="4">
        <v>37316</v>
      </c>
      <c r="B94" s="5">
        <v>4.4000000000000003E-3</v>
      </c>
      <c r="C94" s="8">
        <f t="shared" si="1"/>
        <v>3.6055521459933146</v>
      </c>
      <c r="D94" s="9">
        <v>1.37E-2</v>
      </c>
      <c r="E94" s="10">
        <v>2.6918000000000002</v>
      </c>
    </row>
    <row r="95" spans="1:5" x14ac:dyDescent="0.25">
      <c r="A95" s="4">
        <v>37347</v>
      </c>
      <c r="B95" s="5">
        <v>4.0000000000000001E-3</v>
      </c>
      <c r="C95" s="8">
        <f t="shared" si="1"/>
        <v>3.5911873964076837</v>
      </c>
      <c r="D95" s="9">
        <v>1.4800000000000001E-2</v>
      </c>
      <c r="E95" s="10">
        <v>2.7054999999999998</v>
      </c>
    </row>
    <row r="96" spans="1:5" x14ac:dyDescent="0.25">
      <c r="A96" s="4">
        <v>37377</v>
      </c>
      <c r="B96" s="5">
        <v>7.8000000000000005E-3</v>
      </c>
      <c r="C96" s="8">
        <f t="shared" si="1"/>
        <v>3.5633929315416588</v>
      </c>
      <c r="D96" s="9">
        <v>1.41E-2</v>
      </c>
      <c r="E96" s="10">
        <v>2.7202999999999999</v>
      </c>
    </row>
    <row r="97" spans="1:5" x14ac:dyDescent="0.25">
      <c r="A97" s="4">
        <v>37408</v>
      </c>
      <c r="B97" s="5">
        <v>4.1999999999999997E-3</v>
      </c>
      <c r="C97" s="8">
        <f t="shared" si="1"/>
        <v>3.5484892765800229</v>
      </c>
      <c r="D97" s="9">
        <v>1.3300000000000001E-2</v>
      </c>
      <c r="E97" s="10">
        <v>2.7343999999999999</v>
      </c>
    </row>
    <row r="98" spans="1:5" x14ac:dyDescent="0.25">
      <c r="A98" s="4">
        <v>37438</v>
      </c>
      <c r="B98" s="5">
        <v>3.3E-3</v>
      </c>
      <c r="C98" s="8">
        <f t="shared" si="1"/>
        <v>3.5368177779129102</v>
      </c>
      <c r="D98" s="9">
        <v>1.54E-2</v>
      </c>
      <c r="E98" s="10">
        <v>2.7477</v>
      </c>
    </row>
    <row r="99" spans="1:5" x14ac:dyDescent="0.25">
      <c r="A99" s="4">
        <v>37469</v>
      </c>
      <c r="B99" s="5">
        <v>7.7000000000000002E-3</v>
      </c>
      <c r="C99" s="8">
        <f t="shared" si="1"/>
        <v>3.5097923766129902</v>
      </c>
      <c r="D99" s="9">
        <v>1.44E-2</v>
      </c>
      <c r="E99" s="10">
        <v>2.7631000000000001</v>
      </c>
    </row>
    <row r="100" spans="1:5" x14ac:dyDescent="0.25">
      <c r="A100" s="4">
        <v>37500</v>
      </c>
      <c r="B100" s="5">
        <v>0.01</v>
      </c>
      <c r="C100" s="8">
        <f t="shared" si="1"/>
        <v>3.4750419570425644</v>
      </c>
      <c r="D100" s="9">
        <v>1.38E-2</v>
      </c>
      <c r="E100" s="10">
        <v>2.7774999999999999</v>
      </c>
    </row>
    <row r="101" spans="1:5" x14ac:dyDescent="0.25">
      <c r="A101" s="4">
        <v>37530</v>
      </c>
      <c r="B101" s="5">
        <v>6.1999999999999998E-3</v>
      </c>
      <c r="C101" s="8">
        <f t="shared" si="1"/>
        <v>3.4536294544251285</v>
      </c>
      <c r="D101" s="9">
        <v>1.6500000000000001E-2</v>
      </c>
      <c r="E101" s="10">
        <v>2.7913000000000001</v>
      </c>
    </row>
    <row r="102" spans="1:5" x14ac:dyDescent="0.25">
      <c r="A102" s="4">
        <v>37561</v>
      </c>
      <c r="B102" s="5">
        <v>9.0000000000000011E-3</v>
      </c>
      <c r="C102" s="8">
        <f t="shared" si="1"/>
        <v>3.4228240380823873</v>
      </c>
      <c r="D102" s="9">
        <v>1.54E-2</v>
      </c>
      <c r="E102" s="10">
        <v>2.8077999999999999</v>
      </c>
    </row>
    <row r="103" spans="1:5" x14ac:dyDescent="0.25">
      <c r="A103" s="4">
        <v>37591</v>
      </c>
      <c r="B103" s="5">
        <v>2.0799999999999999E-2</v>
      </c>
      <c r="C103" s="8">
        <f t="shared" si="1"/>
        <v>3.3530799746104893</v>
      </c>
      <c r="D103" s="9">
        <v>1.7399999999999999E-2</v>
      </c>
      <c r="E103" s="10">
        <v>2.8231999999999999</v>
      </c>
    </row>
    <row r="104" spans="1:5" x14ac:dyDescent="0.25">
      <c r="A104" s="4">
        <v>37622</v>
      </c>
      <c r="B104" s="5">
        <v>3.0499999999999999E-2</v>
      </c>
      <c r="C104" s="8">
        <f t="shared" si="1"/>
        <v>3.2538379181081898</v>
      </c>
      <c r="D104" s="9">
        <v>1.9699999999999999E-2</v>
      </c>
      <c r="E104" s="10">
        <v>2.8405999999999998</v>
      </c>
    </row>
    <row r="105" spans="1:5" x14ac:dyDescent="0.25">
      <c r="A105" s="4">
        <v>37653</v>
      </c>
      <c r="B105" s="5">
        <v>1.9799999999999998E-2</v>
      </c>
      <c r="C105" s="8">
        <f t="shared" si="1"/>
        <v>3.1906627947717099</v>
      </c>
      <c r="D105" s="9">
        <v>1.83E-2</v>
      </c>
      <c r="E105" s="10">
        <v>2.8603000000000001</v>
      </c>
    </row>
    <row r="106" spans="1:5" x14ac:dyDescent="0.25">
      <c r="A106" s="4">
        <v>37681</v>
      </c>
      <c r="B106" s="5">
        <v>2.1899999999999999E-2</v>
      </c>
      <c r="C106" s="8">
        <f t="shared" si="1"/>
        <v>3.1222847585592621</v>
      </c>
      <c r="D106" s="9">
        <v>1.78E-2</v>
      </c>
      <c r="E106" s="10">
        <v>2.8786</v>
      </c>
    </row>
    <row r="107" spans="1:5" x14ac:dyDescent="0.25">
      <c r="A107" s="4">
        <v>37712</v>
      </c>
      <c r="B107" s="5">
        <v>1.1399999999999999E-2</v>
      </c>
      <c r="C107" s="8">
        <f t="shared" si="1"/>
        <v>3.0870919107764108</v>
      </c>
      <c r="D107" s="9">
        <v>1.8700000000000001E-2</v>
      </c>
      <c r="E107" s="10">
        <v>2.8963999999999999</v>
      </c>
    </row>
    <row r="108" spans="1:5" x14ac:dyDescent="0.25">
      <c r="A108" s="4">
        <v>37742</v>
      </c>
      <c r="B108" s="5">
        <v>1.1399999999999999E-2</v>
      </c>
      <c r="C108" s="8">
        <f t="shared" si="1"/>
        <v>3.0522957393478451</v>
      </c>
      <c r="D108" s="9">
        <v>1.9699999999999999E-2</v>
      </c>
      <c r="E108" s="10">
        <v>2.9150999999999998</v>
      </c>
    </row>
    <row r="109" spans="1:5" x14ac:dyDescent="0.25">
      <c r="A109" s="4">
        <v>37773</v>
      </c>
      <c r="B109" s="5">
        <v>8.5000000000000006E-3</v>
      </c>
      <c r="C109" s="8">
        <f t="shared" si="1"/>
        <v>3.0265698952383198</v>
      </c>
      <c r="D109" s="9">
        <v>1.8600000000000002E-2</v>
      </c>
      <c r="E109" s="10">
        <v>2.9348000000000001</v>
      </c>
    </row>
    <row r="110" spans="1:5" x14ac:dyDescent="0.25">
      <c r="A110" s="4">
        <v>37803</v>
      </c>
      <c r="B110" s="5">
        <v>2.2000000000000001E-3</v>
      </c>
      <c r="C110" s="8">
        <f t="shared" si="1"/>
        <v>3.019926057910916</v>
      </c>
      <c r="D110" s="9">
        <v>2.0799999999999999E-2</v>
      </c>
      <c r="E110" s="10">
        <v>2.9533999999999998</v>
      </c>
    </row>
    <row r="111" spans="1:5" x14ac:dyDescent="0.25">
      <c r="A111" s="4">
        <v>37834</v>
      </c>
      <c r="B111" s="5">
        <v>-1.8E-3</v>
      </c>
      <c r="C111" s="8">
        <f t="shared" si="1"/>
        <v>3.025371727019551</v>
      </c>
      <c r="D111" s="9">
        <v>1.77E-2</v>
      </c>
      <c r="E111" s="10">
        <v>2.9742000000000002</v>
      </c>
    </row>
    <row r="112" spans="1:5" x14ac:dyDescent="0.25">
      <c r="A112" s="4">
        <v>37865</v>
      </c>
      <c r="B112" s="5">
        <v>2.7000000000000001E-3</v>
      </c>
      <c r="C112" s="8">
        <f t="shared" si="1"/>
        <v>3.0172252189284445</v>
      </c>
      <c r="D112" s="9">
        <v>1.6799999999999999E-2</v>
      </c>
      <c r="E112" s="10">
        <v>2.9918999999999998</v>
      </c>
    </row>
    <row r="113" spans="1:5" x14ac:dyDescent="0.25">
      <c r="A113" s="4">
        <v>37895</v>
      </c>
      <c r="B113" s="5">
        <v>5.6999999999999993E-3</v>
      </c>
      <c r="C113" s="8">
        <f t="shared" si="1"/>
        <v>3.0001245092258571</v>
      </c>
      <c r="D113" s="9">
        <v>1.6399999999999998E-2</v>
      </c>
      <c r="E113" s="10">
        <v>3.0087000000000002</v>
      </c>
    </row>
    <row r="114" spans="1:5" x14ac:dyDescent="0.25">
      <c r="A114" s="4">
        <v>37926</v>
      </c>
      <c r="B114" s="5">
        <v>6.6E-3</v>
      </c>
      <c r="C114" s="8">
        <f t="shared" si="1"/>
        <v>2.9804535160201242</v>
      </c>
      <c r="D114" s="9">
        <v>1.34E-2</v>
      </c>
      <c r="E114" s="10">
        <v>3.0251000000000001</v>
      </c>
    </row>
    <row r="115" spans="1:5" x14ac:dyDescent="0.25">
      <c r="A115" s="4">
        <v>37956</v>
      </c>
      <c r="B115" s="5">
        <v>1.7000000000000001E-3</v>
      </c>
      <c r="C115" s="8">
        <f t="shared" si="1"/>
        <v>2.9753953439354337</v>
      </c>
      <c r="D115" s="9">
        <v>1.37E-2</v>
      </c>
      <c r="E115" s="10">
        <v>3.0385</v>
      </c>
    </row>
    <row r="116" spans="1:5" x14ac:dyDescent="0.25">
      <c r="A116" s="4">
        <v>37987</v>
      </c>
      <c r="B116" s="5">
        <v>4.5999999999999999E-3</v>
      </c>
      <c r="C116" s="8">
        <f t="shared" si="1"/>
        <v>2.9617711964318474</v>
      </c>
      <c r="D116" s="9">
        <v>1.2699999999999999E-2</v>
      </c>
      <c r="E116" s="10">
        <v>3.0522</v>
      </c>
    </row>
    <row r="117" spans="1:5" x14ac:dyDescent="0.25">
      <c r="A117" s="4">
        <v>38018</v>
      </c>
      <c r="B117" s="5">
        <v>6.8000000000000005E-3</v>
      </c>
      <c r="C117" s="8">
        <f t="shared" si="1"/>
        <v>2.9417671796104963</v>
      </c>
      <c r="D117" s="9">
        <v>1.0800000000000001E-2</v>
      </c>
      <c r="E117" s="10">
        <v>3.0649000000000002</v>
      </c>
    </row>
    <row r="118" spans="1:5" x14ac:dyDescent="0.25">
      <c r="A118" s="4">
        <v>38047</v>
      </c>
      <c r="B118" s="5">
        <v>9.0000000000000011E-3</v>
      </c>
      <c r="C118" s="8">
        <f t="shared" si="1"/>
        <v>2.9155274327160523</v>
      </c>
      <c r="D118" s="9">
        <v>1.38E-2</v>
      </c>
      <c r="E118" s="10">
        <v>3.0756999999999999</v>
      </c>
    </row>
    <row r="119" spans="1:5" x14ac:dyDescent="0.25">
      <c r="A119" s="4">
        <v>38078</v>
      </c>
      <c r="B119" s="5">
        <v>4.0000000000000001E-3</v>
      </c>
      <c r="C119" s="8">
        <f t="shared" si="1"/>
        <v>2.9039117855737571</v>
      </c>
      <c r="D119" s="9">
        <v>1.18E-2</v>
      </c>
      <c r="E119" s="10">
        <v>3.0895000000000001</v>
      </c>
    </row>
    <row r="120" spans="1:5" x14ac:dyDescent="0.25">
      <c r="A120" s="4">
        <v>38108</v>
      </c>
      <c r="B120" s="5">
        <v>2.0999999999999999E-3</v>
      </c>
      <c r="C120" s="8">
        <f t="shared" si="1"/>
        <v>2.8978263502382569</v>
      </c>
      <c r="D120" s="9">
        <v>1.23E-2</v>
      </c>
      <c r="E120" s="10">
        <v>3.1013000000000002</v>
      </c>
    </row>
    <row r="121" spans="1:5" x14ac:dyDescent="0.25">
      <c r="A121" s="4">
        <v>38139</v>
      </c>
      <c r="B121" s="5">
        <v>5.4000000000000003E-3</v>
      </c>
      <c r="C121" s="8">
        <f t="shared" si="1"/>
        <v>2.8822621347108184</v>
      </c>
      <c r="D121" s="9">
        <v>1.23E-2</v>
      </c>
      <c r="E121" s="10">
        <v>3.1135999999999999</v>
      </c>
    </row>
    <row r="122" spans="1:5" x14ac:dyDescent="0.25">
      <c r="A122" s="4">
        <v>38169</v>
      </c>
      <c r="B122" s="5">
        <v>5.6000000000000008E-3</v>
      </c>
      <c r="C122" s="8">
        <f t="shared" si="1"/>
        <v>2.8662113511444094</v>
      </c>
      <c r="D122" s="9">
        <v>1.29E-2</v>
      </c>
      <c r="E122" s="10">
        <v>3.1259000000000001</v>
      </c>
    </row>
    <row r="123" spans="1:5" x14ac:dyDescent="0.25">
      <c r="A123" s="4">
        <v>38200</v>
      </c>
      <c r="B123" s="5">
        <v>9.300000000000001E-3</v>
      </c>
      <c r="C123" s="8">
        <f t="shared" si="1"/>
        <v>2.8398011999845529</v>
      </c>
      <c r="D123" s="9">
        <v>1.29E-2</v>
      </c>
      <c r="E123" s="10">
        <v>3.1387999999999998</v>
      </c>
    </row>
    <row r="124" spans="1:5" x14ac:dyDescent="0.25">
      <c r="A124" s="4">
        <v>38231</v>
      </c>
      <c r="B124" s="5">
        <v>7.9000000000000008E-3</v>
      </c>
      <c r="C124" s="8">
        <f t="shared" si="1"/>
        <v>2.8175426133391732</v>
      </c>
      <c r="D124" s="9">
        <v>1.2500000000000001E-2</v>
      </c>
      <c r="E124" s="10">
        <v>3.1516999999999999</v>
      </c>
    </row>
    <row r="125" spans="1:5" x14ac:dyDescent="0.25">
      <c r="A125" s="4">
        <v>38261</v>
      </c>
      <c r="B125" s="5">
        <v>4.8999999999999998E-3</v>
      </c>
      <c r="C125" s="8">
        <f t="shared" si="1"/>
        <v>2.803803973867224</v>
      </c>
      <c r="D125" s="9">
        <v>1.21E-2</v>
      </c>
      <c r="E125" s="10">
        <v>3.1642000000000001</v>
      </c>
    </row>
    <row r="126" spans="1:5" x14ac:dyDescent="0.25">
      <c r="A126" s="4">
        <v>38292</v>
      </c>
      <c r="B126" s="5">
        <v>3.2000000000000002E-3</v>
      </c>
      <c r="C126" s="8">
        <f t="shared" si="1"/>
        <v>2.7948604205215548</v>
      </c>
      <c r="D126" s="9">
        <v>1.2500000000000001E-2</v>
      </c>
      <c r="E126" s="10">
        <v>3.1762999999999999</v>
      </c>
    </row>
    <row r="127" spans="1:5" x14ac:dyDescent="0.25">
      <c r="A127" s="4">
        <v>38322</v>
      </c>
      <c r="B127" s="5">
        <v>6.3E-3</v>
      </c>
      <c r="C127" s="8">
        <f t="shared" si="1"/>
        <v>2.7773630334110653</v>
      </c>
      <c r="D127" s="9">
        <v>1.4800000000000001E-2</v>
      </c>
      <c r="E127" s="10">
        <v>3.1888000000000001</v>
      </c>
    </row>
    <row r="128" spans="1:5" x14ac:dyDescent="0.25">
      <c r="A128" s="4">
        <v>38353</v>
      </c>
      <c r="B128" s="5">
        <v>8.3999999999999995E-3</v>
      </c>
      <c r="C128" s="8">
        <f t="shared" si="1"/>
        <v>2.7542275222243804</v>
      </c>
      <c r="D128" s="9">
        <v>1.38E-2</v>
      </c>
      <c r="E128" s="10">
        <v>3.2035999999999998</v>
      </c>
    </row>
    <row r="129" spans="1:5" x14ac:dyDescent="0.25">
      <c r="A129" s="4">
        <v>38384</v>
      </c>
      <c r="B129" s="5">
        <v>6.8000000000000005E-3</v>
      </c>
      <c r="C129" s="8">
        <f t="shared" si="1"/>
        <v>2.7356252703857575</v>
      </c>
      <c r="D129" s="9">
        <v>1.2199999999999999E-2</v>
      </c>
      <c r="E129" s="10">
        <v>3.2174</v>
      </c>
    </row>
    <row r="130" spans="1:5" x14ac:dyDescent="0.25">
      <c r="A130" s="4">
        <v>38412</v>
      </c>
      <c r="B130" s="5">
        <v>7.4000000000000003E-3</v>
      </c>
      <c r="C130" s="8">
        <f t="shared" ref="C130:C193" si="2">C131*(1+B131)</f>
        <v>2.71553034582664</v>
      </c>
      <c r="D130" s="9">
        <v>1.5300000000000001E-2</v>
      </c>
      <c r="E130" s="10">
        <v>3.2296</v>
      </c>
    </row>
    <row r="131" spans="1:5" x14ac:dyDescent="0.25">
      <c r="A131" s="4">
        <v>38443</v>
      </c>
      <c r="B131" s="5">
        <v>3.4999999999999996E-3</v>
      </c>
      <c r="C131" s="8">
        <f t="shared" si="2"/>
        <v>2.7060591388406974</v>
      </c>
      <c r="D131" s="9">
        <v>1.41E-2</v>
      </c>
      <c r="E131" s="10">
        <v>3.2448999999999999</v>
      </c>
    </row>
    <row r="132" spans="1:5" x14ac:dyDescent="0.25">
      <c r="A132" s="4">
        <v>38473</v>
      </c>
      <c r="B132" s="5">
        <v>7.4000000000000003E-3</v>
      </c>
      <c r="C132" s="8">
        <f t="shared" si="2"/>
        <v>2.6861813965065489</v>
      </c>
      <c r="D132" s="9">
        <v>1.4999999999999999E-2</v>
      </c>
      <c r="E132" s="10">
        <v>3.2589999999999999</v>
      </c>
    </row>
    <row r="133" spans="1:5" x14ac:dyDescent="0.25">
      <c r="A133" s="4">
        <v>38504</v>
      </c>
      <c r="B133" s="5">
        <v>8.3000000000000001E-3</v>
      </c>
      <c r="C133" s="8">
        <f t="shared" si="2"/>
        <v>2.6640696186715749</v>
      </c>
      <c r="D133" s="9">
        <v>1.5900000000000001E-2</v>
      </c>
      <c r="E133" s="10">
        <v>3.274</v>
      </c>
    </row>
    <row r="134" spans="1:5" x14ac:dyDescent="0.25">
      <c r="A134" s="4">
        <v>38534</v>
      </c>
      <c r="B134" s="5">
        <v>1.1999999999999999E-3</v>
      </c>
      <c r="C134" s="8">
        <f t="shared" si="2"/>
        <v>2.6608765667914249</v>
      </c>
      <c r="D134" s="9">
        <v>1.5100000000000001E-2</v>
      </c>
      <c r="E134" s="10">
        <v>3.2898999999999998</v>
      </c>
    </row>
    <row r="135" spans="1:5" x14ac:dyDescent="0.25">
      <c r="A135" s="4">
        <v>38565</v>
      </c>
      <c r="B135" s="5">
        <v>1.1000000000000001E-3</v>
      </c>
      <c r="C135" s="8">
        <f t="shared" si="2"/>
        <v>2.6579528186908647</v>
      </c>
      <c r="D135" s="9">
        <v>1.66E-2</v>
      </c>
      <c r="E135" s="10">
        <v>3.3050000000000002</v>
      </c>
    </row>
    <row r="136" spans="1:5" x14ac:dyDescent="0.25">
      <c r="A136" s="4">
        <v>38596</v>
      </c>
      <c r="B136" s="5">
        <v>2.8000000000000004E-3</v>
      </c>
      <c r="C136" s="8">
        <f t="shared" si="2"/>
        <v>2.6505313309641654</v>
      </c>
      <c r="D136" s="9">
        <v>1.4999999999999999E-2</v>
      </c>
      <c r="E136" s="10">
        <v>3.3216000000000001</v>
      </c>
    </row>
    <row r="137" spans="1:5" x14ac:dyDescent="0.25">
      <c r="A137" s="4">
        <v>38626</v>
      </c>
      <c r="B137" s="5">
        <v>1.6000000000000001E-3</v>
      </c>
      <c r="C137" s="8">
        <f t="shared" si="2"/>
        <v>2.6462972553555963</v>
      </c>
      <c r="D137" s="9">
        <v>1.41E-2</v>
      </c>
      <c r="E137" s="10">
        <v>3.3365999999999998</v>
      </c>
    </row>
    <row r="138" spans="1:5" x14ac:dyDescent="0.25">
      <c r="A138" s="4">
        <v>38657</v>
      </c>
      <c r="B138" s="5">
        <v>5.6000000000000008E-3</v>
      </c>
      <c r="C138" s="8">
        <f t="shared" si="2"/>
        <v>2.6315605164634013</v>
      </c>
      <c r="D138" s="9">
        <v>1.38E-2</v>
      </c>
      <c r="E138" s="10">
        <v>3.3506999999999998</v>
      </c>
    </row>
    <row r="139" spans="1:5" x14ac:dyDescent="0.25">
      <c r="A139" s="4">
        <v>38687</v>
      </c>
      <c r="B139" s="5">
        <v>7.8000000000000005E-3</v>
      </c>
      <c r="C139" s="8">
        <f t="shared" si="2"/>
        <v>2.6111932094298482</v>
      </c>
      <c r="D139" s="9">
        <v>1.47E-2</v>
      </c>
      <c r="E139" s="10">
        <v>3.3645</v>
      </c>
    </row>
    <row r="140" spans="1:5" x14ac:dyDescent="0.25">
      <c r="A140" s="4">
        <v>38718</v>
      </c>
      <c r="B140" s="5">
        <v>3.8E-3</v>
      </c>
      <c r="C140" s="8">
        <f t="shared" si="2"/>
        <v>2.6013082381249735</v>
      </c>
      <c r="D140" s="9">
        <v>1.43E-2</v>
      </c>
      <c r="E140" s="10">
        <v>3.3792</v>
      </c>
    </row>
    <row r="141" spans="1:5" x14ac:dyDescent="0.25">
      <c r="A141" s="4">
        <v>38749</v>
      </c>
      <c r="B141" s="6">
        <v>5.1000000000000004E-3</v>
      </c>
      <c r="C141" s="8">
        <f t="shared" si="2"/>
        <v>2.5881088828225782</v>
      </c>
      <c r="D141" s="9">
        <v>1.15E-2</v>
      </c>
      <c r="E141" s="10">
        <v>3.3935</v>
      </c>
    </row>
    <row r="142" spans="1:5" x14ac:dyDescent="0.25">
      <c r="A142" s="4">
        <v>38777</v>
      </c>
      <c r="B142" s="6">
        <v>5.1999999999999998E-3</v>
      </c>
      <c r="C142" s="8">
        <f t="shared" si="2"/>
        <v>2.5747203370698148</v>
      </c>
      <c r="D142" s="9">
        <v>1.4199999999999999E-2</v>
      </c>
      <c r="E142" s="10">
        <v>3.4049999999999998</v>
      </c>
    </row>
    <row r="143" spans="1:5" x14ac:dyDescent="0.25">
      <c r="A143" s="4">
        <v>38808</v>
      </c>
      <c r="B143" s="6">
        <v>3.7000000000000002E-3</v>
      </c>
      <c r="C143" s="8">
        <f t="shared" si="2"/>
        <v>2.5652289898075269</v>
      </c>
      <c r="D143" s="9">
        <v>1.0800000000000001E-2</v>
      </c>
      <c r="E143" s="10">
        <v>3.4192</v>
      </c>
    </row>
    <row r="144" spans="1:5" x14ac:dyDescent="0.25">
      <c r="A144" s="4">
        <v>38838</v>
      </c>
      <c r="B144" s="6">
        <v>1.7000000000000001E-3</v>
      </c>
      <c r="C144" s="8">
        <f t="shared" si="2"/>
        <v>2.5608755014550533</v>
      </c>
      <c r="D144" s="9">
        <v>1.2800000000000001E-2</v>
      </c>
      <c r="E144" s="10">
        <v>3.43</v>
      </c>
    </row>
    <row r="145" spans="1:5" x14ac:dyDescent="0.25">
      <c r="A145" s="4">
        <v>38869</v>
      </c>
      <c r="B145" s="6">
        <v>2.7000000000000001E-3</v>
      </c>
      <c r="C145" s="8">
        <f t="shared" si="2"/>
        <v>2.5539797561135469</v>
      </c>
      <c r="D145" s="9">
        <v>1.18E-2</v>
      </c>
      <c r="E145" s="10">
        <v>3.4428000000000001</v>
      </c>
    </row>
    <row r="146" spans="1:5" x14ac:dyDescent="0.25">
      <c r="A146" s="4">
        <v>38899</v>
      </c>
      <c r="B146" s="6">
        <v>-1.5E-3</v>
      </c>
      <c r="C146" s="8">
        <f t="shared" si="2"/>
        <v>2.557816480834799</v>
      </c>
      <c r="D146" s="9">
        <v>1.1699999999999999E-2</v>
      </c>
      <c r="E146" s="10">
        <v>3.4546000000000001</v>
      </c>
    </row>
    <row r="147" spans="1:5" x14ac:dyDescent="0.25">
      <c r="A147" s="4">
        <v>38930</v>
      </c>
      <c r="B147" s="6">
        <v>-2.0000000000000001E-4</v>
      </c>
      <c r="C147" s="8">
        <f t="shared" si="2"/>
        <v>2.5583281464640919</v>
      </c>
      <c r="D147" s="9">
        <v>1.26E-2</v>
      </c>
      <c r="E147" s="10">
        <v>3.4662999999999999</v>
      </c>
    </row>
    <row r="148" spans="1:5" x14ac:dyDescent="0.25">
      <c r="A148" s="4">
        <v>38961</v>
      </c>
      <c r="B148" s="6">
        <v>1.9E-3</v>
      </c>
      <c r="C148" s="8">
        <f t="shared" si="2"/>
        <v>2.5534765410361233</v>
      </c>
      <c r="D148" s="9">
        <v>1.06E-2</v>
      </c>
      <c r="E148" s="10">
        <v>3.4788999999999999</v>
      </c>
    </row>
    <row r="149" spans="1:5" x14ac:dyDescent="0.25">
      <c r="A149" s="4">
        <v>38991</v>
      </c>
      <c r="B149" s="6">
        <v>5.0000000000000001E-4</v>
      </c>
      <c r="C149" s="8">
        <f t="shared" si="2"/>
        <v>2.5522004408157155</v>
      </c>
      <c r="D149" s="9">
        <v>1.09E-2</v>
      </c>
      <c r="E149" s="10">
        <v>3.4895</v>
      </c>
    </row>
    <row r="150" spans="1:5" x14ac:dyDescent="0.25">
      <c r="A150" s="4">
        <v>39022</v>
      </c>
      <c r="B150" s="6">
        <v>2.8999999999999998E-3</v>
      </c>
      <c r="C150" s="8">
        <f t="shared" si="2"/>
        <v>2.544820461477431</v>
      </c>
      <c r="D150" s="9">
        <v>1.0200000000000001E-2</v>
      </c>
      <c r="E150" s="10">
        <v>3.5004</v>
      </c>
    </row>
    <row r="151" spans="1:5" x14ac:dyDescent="0.25">
      <c r="A151" s="4">
        <v>39052</v>
      </c>
      <c r="B151" s="6">
        <v>3.7000000000000002E-3</v>
      </c>
      <c r="C151" s="8">
        <f t="shared" si="2"/>
        <v>2.5354393359344733</v>
      </c>
      <c r="D151" s="9">
        <v>9.8999999999999991E-3</v>
      </c>
      <c r="E151" s="10">
        <v>3.5106000000000002</v>
      </c>
    </row>
    <row r="152" spans="1:5" x14ac:dyDescent="0.25">
      <c r="A152" s="4">
        <v>39083</v>
      </c>
      <c r="B152" s="6">
        <v>3.4999999999999996E-3</v>
      </c>
      <c r="C152" s="8">
        <f t="shared" si="2"/>
        <v>2.5265962490627536</v>
      </c>
      <c r="D152" s="9">
        <v>1.0800000000000001E-2</v>
      </c>
      <c r="E152" s="10">
        <v>3.5205000000000002</v>
      </c>
    </row>
    <row r="153" spans="1:5" x14ac:dyDescent="0.25">
      <c r="A153" s="4">
        <v>39114</v>
      </c>
      <c r="B153" s="7">
        <v>5.1999999999999998E-3</v>
      </c>
      <c r="C153" s="8">
        <f t="shared" si="2"/>
        <v>2.5135259143083499</v>
      </c>
      <c r="D153" s="9">
        <v>8.6999999999999994E-3</v>
      </c>
      <c r="E153" s="10">
        <v>3.5312999999999999</v>
      </c>
    </row>
    <row r="154" spans="1:5" x14ac:dyDescent="0.25">
      <c r="A154" s="4">
        <v>39142</v>
      </c>
      <c r="B154" s="7">
        <v>4.5999999999999999E-3</v>
      </c>
      <c r="C154" s="8">
        <f t="shared" si="2"/>
        <v>2.5020166377745872</v>
      </c>
      <c r="D154" s="9">
        <v>1.0500000000000001E-2</v>
      </c>
      <c r="E154" s="10">
        <v>3.54</v>
      </c>
    </row>
    <row r="155" spans="1:5" x14ac:dyDescent="0.25">
      <c r="A155" s="4">
        <v>39173</v>
      </c>
      <c r="B155" s="7">
        <v>4.0999999999999995E-3</v>
      </c>
      <c r="C155" s="8">
        <f t="shared" si="2"/>
        <v>2.4918002567220268</v>
      </c>
      <c r="D155" s="9">
        <v>9.3999999999999986E-3</v>
      </c>
      <c r="E155" s="10">
        <v>3.5505</v>
      </c>
    </row>
    <row r="156" spans="1:5" x14ac:dyDescent="0.25">
      <c r="A156" s="4">
        <v>39203</v>
      </c>
      <c r="B156" s="7">
        <v>2.2000000000000001E-3</v>
      </c>
      <c r="C156" s="8">
        <f t="shared" si="2"/>
        <v>2.4863303299960355</v>
      </c>
      <c r="D156" s="9">
        <v>1.03E-2</v>
      </c>
      <c r="E156" s="10">
        <v>3.5598999999999998</v>
      </c>
    </row>
    <row r="157" spans="1:5" x14ac:dyDescent="0.25">
      <c r="A157" s="4">
        <v>39234</v>
      </c>
      <c r="B157" s="7">
        <v>2.5999999999999999E-3</v>
      </c>
      <c r="C157" s="8">
        <f t="shared" si="2"/>
        <v>2.4798826351446595</v>
      </c>
      <c r="D157" s="9">
        <v>9.1000000000000004E-3</v>
      </c>
      <c r="E157" s="10">
        <v>3.5701999999999998</v>
      </c>
    </row>
    <row r="158" spans="1:5" x14ac:dyDescent="0.25">
      <c r="A158" s="4">
        <v>39264</v>
      </c>
      <c r="B158" s="7">
        <v>2.8999999999999998E-3</v>
      </c>
      <c r="C158" s="8">
        <f t="shared" si="2"/>
        <v>2.4727117710087345</v>
      </c>
      <c r="D158" s="9">
        <v>9.7000000000000003E-3</v>
      </c>
      <c r="E158" s="10">
        <v>3.5792999999999999</v>
      </c>
    </row>
    <row r="159" spans="1:5" x14ac:dyDescent="0.25">
      <c r="A159" s="4">
        <v>39295</v>
      </c>
      <c r="B159" s="7">
        <v>2.3999999999999998E-3</v>
      </c>
      <c r="C159" s="8">
        <f t="shared" si="2"/>
        <v>2.4667914714771895</v>
      </c>
      <c r="D159" s="9">
        <v>9.8999999999999991E-3</v>
      </c>
      <c r="E159" s="10">
        <v>3.589</v>
      </c>
    </row>
    <row r="160" spans="1:5" x14ac:dyDescent="0.25">
      <c r="A160" s="4">
        <v>39326</v>
      </c>
      <c r="B160" s="7">
        <v>4.1999999999999997E-3</v>
      </c>
      <c r="C160" s="8">
        <f t="shared" si="2"/>
        <v>2.4564742795032757</v>
      </c>
      <c r="D160" s="9">
        <v>8.0000000000000002E-3</v>
      </c>
      <c r="E160" s="10">
        <v>3.5989</v>
      </c>
    </row>
    <row r="161" spans="1:5" x14ac:dyDescent="0.25">
      <c r="A161" s="4">
        <v>39356</v>
      </c>
      <c r="B161" s="7">
        <v>2.8999999999999998E-3</v>
      </c>
      <c r="C161" s="8">
        <f t="shared" si="2"/>
        <v>2.4493711033036951</v>
      </c>
      <c r="D161" s="9">
        <v>9.300000000000001E-3</v>
      </c>
      <c r="E161" s="10">
        <v>3.6069</v>
      </c>
    </row>
    <row r="162" spans="1:5" x14ac:dyDescent="0.25">
      <c r="A162" s="4">
        <v>39387</v>
      </c>
      <c r="B162" s="7">
        <v>2.3999999999999998E-3</v>
      </c>
      <c r="C162" s="8">
        <f t="shared" si="2"/>
        <v>2.4435066872542848</v>
      </c>
      <c r="D162" s="9">
        <v>8.3999999999999995E-3</v>
      </c>
      <c r="E162" s="10">
        <v>3.6162000000000001</v>
      </c>
    </row>
    <row r="163" spans="1:5" x14ac:dyDescent="0.25">
      <c r="A163" s="4">
        <v>39417</v>
      </c>
      <c r="B163" s="7">
        <v>2.3E-3</v>
      </c>
      <c r="C163" s="8">
        <f t="shared" si="2"/>
        <v>2.4378995183620522</v>
      </c>
      <c r="D163" s="9">
        <v>8.3999999999999995E-3</v>
      </c>
      <c r="E163" s="10">
        <v>3.6246</v>
      </c>
    </row>
    <row r="164" spans="1:5" x14ac:dyDescent="0.25">
      <c r="A164" s="4">
        <v>39448</v>
      </c>
      <c r="B164" s="7">
        <v>6.9999999999999993E-3</v>
      </c>
      <c r="C164" s="8">
        <f t="shared" si="2"/>
        <v>2.4209528484230907</v>
      </c>
      <c r="D164" s="9">
        <v>9.300000000000001E-3</v>
      </c>
      <c r="E164" s="10">
        <v>3.633</v>
      </c>
    </row>
    <row r="165" spans="1:5" x14ac:dyDescent="0.25">
      <c r="A165" s="4">
        <v>39479</v>
      </c>
      <c r="B165" s="7">
        <v>6.9999999999999993E-3</v>
      </c>
      <c r="C165" s="8">
        <f t="shared" si="2"/>
        <v>2.4041239805591768</v>
      </c>
      <c r="D165" s="9">
        <v>8.0000000000000002E-3</v>
      </c>
      <c r="E165" s="10">
        <v>3.6423000000000001</v>
      </c>
    </row>
    <row r="166" spans="1:5" x14ac:dyDescent="0.25">
      <c r="A166" s="4">
        <v>39508</v>
      </c>
      <c r="B166" s="7">
        <v>6.4000000000000003E-3</v>
      </c>
      <c r="C166" s="8">
        <f t="shared" si="2"/>
        <v>2.3888354337829658</v>
      </c>
      <c r="D166" s="9">
        <v>8.3999999999999995E-3</v>
      </c>
      <c r="E166" s="10">
        <v>3.6503000000000001</v>
      </c>
    </row>
    <row r="167" spans="1:5" x14ac:dyDescent="0.25">
      <c r="A167" s="4">
        <v>39539</v>
      </c>
      <c r="B167" s="7">
        <v>2.3E-3</v>
      </c>
      <c r="C167" s="8">
        <f t="shared" si="2"/>
        <v>2.3833537202264452</v>
      </c>
      <c r="D167" s="9">
        <v>9.0000000000000011E-3</v>
      </c>
      <c r="E167" s="10">
        <v>3.6587000000000001</v>
      </c>
    </row>
    <row r="168" spans="1:5" x14ac:dyDescent="0.25">
      <c r="A168" s="4">
        <v>39569</v>
      </c>
      <c r="B168" s="7">
        <v>5.8999999999999999E-3</v>
      </c>
      <c r="C168" s="8">
        <f t="shared" si="2"/>
        <v>2.3693744112003632</v>
      </c>
      <c r="D168" s="9">
        <v>8.8000000000000005E-3</v>
      </c>
      <c r="E168" s="10">
        <v>3.6677</v>
      </c>
    </row>
    <row r="169" spans="1:5" x14ac:dyDescent="0.25">
      <c r="A169" s="4">
        <v>39600</v>
      </c>
      <c r="B169" s="7">
        <v>5.6000000000000008E-3</v>
      </c>
      <c r="C169" s="8">
        <f t="shared" si="2"/>
        <v>2.3561798042963038</v>
      </c>
      <c r="D169" s="9">
        <v>9.5999999999999992E-3</v>
      </c>
      <c r="E169" s="10">
        <v>3.6764999999999999</v>
      </c>
    </row>
    <row r="170" spans="1:5" x14ac:dyDescent="0.25">
      <c r="A170" s="4">
        <v>39630</v>
      </c>
      <c r="B170" s="7">
        <v>9.0000000000000011E-3</v>
      </c>
      <c r="C170" s="8">
        <f t="shared" si="2"/>
        <v>2.3351633342877145</v>
      </c>
      <c r="D170" s="9">
        <v>1.0700000000000001E-2</v>
      </c>
      <c r="E170" s="10">
        <v>3.6861000000000002</v>
      </c>
    </row>
    <row r="171" spans="1:5" x14ac:dyDescent="0.25">
      <c r="A171" s="4">
        <v>39661</v>
      </c>
      <c r="B171" s="7">
        <v>6.3E-3</v>
      </c>
      <c r="C171" s="8">
        <f t="shared" si="2"/>
        <v>2.3205439076693972</v>
      </c>
      <c r="D171" s="9">
        <v>1.0200000000000001E-2</v>
      </c>
      <c r="E171" s="10">
        <v>3.6968000000000001</v>
      </c>
    </row>
    <row r="172" spans="1:5" x14ac:dyDescent="0.25">
      <c r="A172" s="4">
        <v>39692</v>
      </c>
      <c r="B172" s="7">
        <v>3.4999999999999996E-3</v>
      </c>
      <c r="C172" s="8">
        <f t="shared" si="2"/>
        <v>2.3124503315091154</v>
      </c>
      <c r="D172" s="9">
        <v>1.1000000000000001E-2</v>
      </c>
      <c r="E172" s="10">
        <v>3.7069999999999999</v>
      </c>
    </row>
    <row r="173" spans="1:5" x14ac:dyDescent="0.25">
      <c r="A173" s="4">
        <v>39722</v>
      </c>
      <c r="B173" s="7">
        <v>2.5999999999999999E-3</v>
      </c>
      <c r="C173" s="8">
        <f t="shared" si="2"/>
        <v>2.3064535522732053</v>
      </c>
      <c r="D173" s="9">
        <v>1.18E-2</v>
      </c>
      <c r="E173" s="10">
        <v>3.718</v>
      </c>
    </row>
    <row r="174" spans="1:5" x14ac:dyDescent="0.25">
      <c r="A174" s="4">
        <v>39753</v>
      </c>
      <c r="B174" s="7">
        <v>3.0000000000000001E-3</v>
      </c>
      <c r="C174" s="8">
        <f t="shared" si="2"/>
        <v>2.2995548876103742</v>
      </c>
      <c r="D174" s="9">
        <v>1.0200000000000001E-2</v>
      </c>
      <c r="E174" s="10">
        <v>3.7298</v>
      </c>
    </row>
    <row r="175" spans="1:5" x14ac:dyDescent="0.25">
      <c r="A175" s="4">
        <v>39783</v>
      </c>
      <c r="B175" s="7">
        <v>4.8999999999999998E-3</v>
      </c>
      <c r="C175" s="8">
        <f t="shared" si="2"/>
        <v>2.288342011752786</v>
      </c>
      <c r="D175" s="9">
        <v>1.1200000000000002E-2</v>
      </c>
      <c r="E175" s="10">
        <v>3.74</v>
      </c>
    </row>
    <row r="176" spans="1:5" x14ac:dyDescent="0.25">
      <c r="A176" s="4">
        <v>39814</v>
      </c>
      <c r="B176" s="7">
        <v>2.8999999999999998E-3</v>
      </c>
      <c r="C176" s="8">
        <f t="shared" si="2"/>
        <v>2.2817250092260308</v>
      </c>
      <c r="D176" s="9">
        <v>1.0500000000000001E-2</v>
      </c>
      <c r="E176" s="10">
        <v>3.7511999999999999</v>
      </c>
    </row>
    <row r="177" spans="1:5" x14ac:dyDescent="0.25">
      <c r="A177" s="4">
        <v>39845</v>
      </c>
      <c r="B177" s="7">
        <v>4.0000000000000001E-3</v>
      </c>
      <c r="C177" s="8">
        <f t="shared" si="2"/>
        <v>2.2726344713406683</v>
      </c>
      <c r="D177" s="9">
        <v>8.6E-3</v>
      </c>
      <c r="E177" s="10">
        <v>3.7616999999999998</v>
      </c>
    </row>
    <row r="178" spans="1:5" x14ac:dyDescent="0.25">
      <c r="A178" s="4">
        <v>39873</v>
      </c>
      <c r="B178" s="7">
        <v>6.3E-3</v>
      </c>
      <c r="C178" s="8">
        <f t="shared" si="2"/>
        <v>2.2584065103256168</v>
      </c>
      <c r="D178" s="9">
        <v>9.7000000000000003E-3</v>
      </c>
      <c r="E178" s="10">
        <v>3.7703000000000002</v>
      </c>
    </row>
    <row r="179" spans="1:5" x14ac:dyDescent="0.25">
      <c r="A179" s="4">
        <v>39904</v>
      </c>
      <c r="B179" s="7">
        <v>1.1000000000000001E-3</v>
      </c>
      <c r="C179" s="8">
        <f t="shared" si="2"/>
        <v>2.2559249928334997</v>
      </c>
      <c r="D179" s="9">
        <v>8.3999999999999995E-3</v>
      </c>
      <c r="E179" s="10">
        <v>3.78</v>
      </c>
    </row>
    <row r="180" spans="1:5" x14ac:dyDescent="0.25">
      <c r="A180" s="4">
        <v>39934</v>
      </c>
      <c r="B180" s="7">
        <v>3.5999999999999999E-3</v>
      </c>
      <c r="C180" s="8">
        <f t="shared" si="2"/>
        <v>2.2478327947723193</v>
      </c>
      <c r="D180" s="9">
        <v>7.7000000000000002E-3</v>
      </c>
      <c r="E180" s="10">
        <v>3.7884000000000002</v>
      </c>
    </row>
    <row r="181" spans="1:5" x14ac:dyDescent="0.25">
      <c r="A181" s="4">
        <v>39965</v>
      </c>
      <c r="B181" s="7">
        <v>5.8999999999999999E-3</v>
      </c>
      <c r="C181" s="8">
        <f t="shared" si="2"/>
        <v>2.2346483693929011</v>
      </c>
      <c r="D181" s="9">
        <v>7.6E-3</v>
      </c>
      <c r="E181" s="10">
        <v>3.7961</v>
      </c>
    </row>
    <row r="182" spans="1:5" x14ac:dyDescent="0.25">
      <c r="A182" s="4">
        <v>39995</v>
      </c>
      <c r="B182" s="7">
        <v>3.8E-3</v>
      </c>
      <c r="C182" s="8">
        <f t="shared" si="2"/>
        <v>2.2261888517562274</v>
      </c>
      <c r="D182" s="9">
        <v>7.9000000000000008E-3</v>
      </c>
      <c r="E182" s="10">
        <v>3.8037000000000001</v>
      </c>
    </row>
    <row r="183" spans="1:5" x14ac:dyDescent="0.25">
      <c r="A183" s="4">
        <v>40026</v>
      </c>
      <c r="B183" s="7">
        <v>2.2000000000000001E-3</v>
      </c>
      <c r="C183" s="8">
        <f t="shared" si="2"/>
        <v>2.2213019873839825</v>
      </c>
      <c r="D183" s="9">
        <v>6.8999999999999999E-3</v>
      </c>
      <c r="E183" s="10">
        <v>3.8115999999999999</v>
      </c>
    </row>
    <row r="184" spans="1:5" x14ac:dyDescent="0.25">
      <c r="A184" s="4">
        <v>40057</v>
      </c>
      <c r="B184" s="7">
        <v>2.3E-3</v>
      </c>
      <c r="C184" s="8">
        <f t="shared" si="2"/>
        <v>2.21620471653595</v>
      </c>
      <c r="D184" s="9">
        <v>6.8999999999999999E-3</v>
      </c>
      <c r="E184" s="10">
        <v>3.8184999999999998</v>
      </c>
    </row>
    <row r="185" spans="1:5" x14ac:dyDescent="0.25">
      <c r="A185" s="4">
        <v>40087</v>
      </c>
      <c r="B185" s="7">
        <v>1.9E-3</v>
      </c>
      <c r="C185" s="8">
        <f t="shared" si="2"/>
        <v>2.212001912901437</v>
      </c>
      <c r="D185" s="9">
        <v>6.8999999999999999E-3</v>
      </c>
      <c r="E185" s="10">
        <v>3.8254000000000001</v>
      </c>
    </row>
    <row r="186" spans="1:5" x14ac:dyDescent="0.25">
      <c r="A186" s="4">
        <v>40118</v>
      </c>
      <c r="B186" s="7">
        <v>1.8E-3</v>
      </c>
      <c r="C186" s="8">
        <f t="shared" si="2"/>
        <v>2.2080274634671961</v>
      </c>
      <c r="D186" s="9">
        <v>6.6E-3</v>
      </c>
      <c r="E186" s="10">
        <v>3.8323</v>
      </c>
    </row>
    <row r="187" spans="1:5" x14ac:dyDescent="0.25">
      <c r="A187" s="4">
        <v>40148</v>
      </c>
      <c r="B187" s="7">
        <v>4.4000000000000003E-3</v>
      </c>
      <c r="C187" s="8">
        <f t="shared" si="2"/>
        <v>2.1983547027749863</v>
      </c>
      <c r="D187" s="9">
        <v>7.3000000000000001E-3</v>
      </c>
      <c r="E187" s="10">
        <v>3.8389000000000002</v>
      </c>
    </row>
    <row r="188" spans="1:5" x14ac:dyDescent="0.25">
      <c r="A188" s="4">
        <v>40179</v>
      </c>
      <c r="B188" s="7">
        <v>3.8E-3</v>
      </c>
      <c r="C188" s="8">
        <f t="shared" si="2"/>
        <v>2.1900325789748818</v>
      </c>
      <c r="D188" s="9">
        <v>6.6E-3</v>
      </c>
      <c r="E188" s="10">
        <v>3.8462000000000001</v>
      </c>
    </row>
    <row r="189" spans="1:5" x14ac:dyDescent="0.25">
      <c r="A189" s="4">
        <v>40210</v>
      </c>
      <c r="B189" s="7">
        <v>5.1999999999999998E-3</v>
      </c>
      <c r="C189" s="8">
        <f t="shared" si="2"/>
        <v>2.1787033217020308</v>
      </c>
      <c r="D189" s="9">
        <v>5.8999999999999999E-3</v>
      </c>
      <c r="E189" s="10">
        <v>3.8527999999999998</v>
      </c>
    </row>
    <row r="190" spans="1:5" x14ac:dyDescent="0.25">
      <c r="A190" s="4">
        <v>40238</v>
      </c>
      <c r="B190" s="7">
        <v>9.3999999999999986E-3</v>
      </c>
      <c r="C190" s="8">
        <f t="shared" si="2"/>
        <v>2.1584142279592142</v>
      </c>
      <c r="D190" s="9">
        <v>7.6E-3</v>
      </c>
      <c r="E190" s="10">
        <v>3.8586999999999998</v>
      </c>
    </row>
    <row r="191" spans="1:5" x14ac:dyDescent="0.25">
      <c r="A191" s="4">
        <v>40269</v>
      </c>
      <c r="B191" s="7">
        <v>5.5000000000000005E-3</v>
      </c>
      <c r="C191" s="8">
        <f t="shared" si="2"/>
        <v>2.1466078845939474</v>
      </c>
      <c r="D191" s="9">
        <v>6.7000000000000002E-3</v>
      </c>
      <c r="E191" s="10">
        <v>3.8662999999999998</v>
      </c>
    </row>
    <row r="192" spans="1:5" x14ac:dyDescent="0.25">
      <c r="A192" s="4">
        <v>40299</v>
      </c>
      <c r="B192" s="7">
        <v>4.7999999999999996E-3</v>
      </c>
      <c r="C192" s="8">
        <f t="shared" si="2"/>
        <v>2.1363533883299639</v>
      </c>
      <c r="D192" s="9">
        <v>7.4999999999999997E-3</v>
      </c>
      <c r="E192" s="10">
        <v>3.8730000000000002</v>
      </c>
    </row>
    <row r="193" spans="1:5" x14ac:dyDescent="0.25">
      <c r="A193" s="4">
        <v>40330</v>
      </c>
      <c r="B193" s="7">
        <v>6.3E-3</v>
      </c>
      <c r="C193" s="8">
        <f t="shared" si="2"/>
        <v>2.1229786230050323</v>
      </c>
      <c r="D193" s="9">
        <v>7.9000000000000008E-3</v>
      </c>
      <c r="E193" s="10">
        <v>3.8805000000000001</v>
      </c>
    </row>
    <row r="194" spans="1:5" x14ac:dyDescent="0.25">
      <c r="A194" s="4">
        <v>40360</v>
      </c>
      <c r="B194" s="7">
        <v>1.9E-3</v>
      </c>
      <c r="C194" s="8">
        <f t="shared" ref="C194:C257" si="3">C195*(1+B195)</f>
        <v>2.1189526130402556</v>
      </c>
      <c r="D194" s="9">
        <v>8.6E-3</v>
      </c>
      <c r="E194" s="10">
        <v>3.8883999999999999</v>
      </c>
    </row>
    <row r="195" spans="1:5" x14ac:dyDescent="0.25">
      <c r="A195" s="4">
        <v>40391</v>
      </c>
      <c r="B195" s="7">
        <v>-8.9999999999999998E-4</v>
      </c>
      <c r="C195" s="8">
        <f t="shared" si="3"/>
        <v>2.1208613882897165</v>
      </c>
      <c r="D195" s="9">
        <v>8.8999999999999999E-3</v>
      </c>
      <c r="E195" s="10">
        <v>3.8969999999999998</v>
      </c>
    </row>
    <row r="196" spans="1:5" x14ac:dyDescent="0.25">
      <c r="A196" s="4">
        <v>40422</v>
      </c>
      <c r="B196" s="7">
        <v>-5.0000000000000001E-4</v>
      </c>
      <c r="C196" s="8">
        <f t="shared" si="3"/>
        <v>2.1219223494644486</v>
      </c>
      <c r="D196" s="9">
        <v>8.5000000000000006E-3</v>
      </c>
      <c r="E196" s="10">
        <v>3.9058999999999999</v>
      </c>
    </row>
    <row r="197" spans="1:5" x14ac:dyDescent="0.25">
      <c r="A197" s="4">
        <v>40452</v>
      </c>
      <c r="B197" s="7">
        <v>3.0999999999999999E-3</v>
      </c>
      <c r="C197" s="8">
        <f t="shared" si="3"/>
        <v>2.1153647188360565</v>
      </c>
      <c r="D197" s="9">
        <v>8.1000000000000013E-3</v>
      </c>
      <c r="E197" s="10">
        <v>3.9144000000000001</v>
      </c>
    </row>
    <row r="198" spans="1:5" x14ac:dyDescent="0.25">
      <c r="A198" s="4">
        <v>40483</v>
      </c>
      <c r="B198" s="7">
        <v>6.1999999999999998E-3</v>
      </c>
      <c r="C198" s="8">
        <f t="shared" si="3"/>
        <v>2.1023302711548961</v>
      </c>
      <c r="D198" s="9">
        <v>8.1000000000000013E-3</v>
      </c>
      <c r="E198" s="10">
        <v>3.9224999999999999</v>
      </c>
    </row>
    <row r="199" spans="1:5" x14ac:dyDescent="0.25">
      <c r="A199" s="4">
        <v>40513</v>
      </c>
      <c r="B199" s="7">
        <v>8.6E-3</v>
      </c>
      <c r="C199" s="8">
        <f t="shared" si="3"/>
        <v>2.0844043933718979</v>
      </c>
      <c r="D199" s="9">
        <v>9.300000000000001E-3</v>
      </c>
      <c r="E199" s="10">
        <v>3.9306000000000001</v>
      </c>
    </row>
    <row r="200" spans="1:5" x14ac:dyDescent="0.25">
      <c r="A200" s="4">
        <v>40544</v>
      </c>
      <c r="B200" s="7">
        <v>6.8999999999999999E-3</v>
      </c>
      <c r="C200" s="8">
        <f t="shared" si="3"/>
        <v>2.0701205614975651</v>
      </c>
      <c r="D200" s="9">
        <v>8.6E-3</v>
      </c>
      <c r="E200" s="10">
        <v>3.9399000000000002</v>
      </c>
    </row>
    <row r="201" spans="1:5" x14ac:dyDescent="0.25">
      <c r="A201" s="4">
        <v>40575</v>
      </c>
      <c r="B201" s="7">
        <v>7.6E-3</v>
      </c>
      <c r="C201" s="8">
        <f t="shared" si="3"/>
        <v>2.0545063135148522</v>
      </c>
      <c r="D201" s="9">
        <v>8.3999999999999995E-3</v>
      </c>
      <c r="E201" s="10">
        <v>3.9485000000000001</v>
      </c>
    </row>
    <row r="202" spans="1:5" x14ac:dyDescent="0.25">
      <c r="A202" s="4">
        <v>40603</v>
      </c>
      <c r="B202" s="7">
        <v>9.7000000000000003E-3</v>
      </c>
      <c r="C202" s="8">
        <f t="shared" si="3"/>
        <v>2.0347690536940202</v>
      </c>
      <c r="D202" s="9">
        <v>9.1999999999999998E-3</v>
      </c>
      <c r="E202" s="10">
        <v>3.9569000000000001</v>
      </c>
    </row>
    <row r="203" spans="1:5" x14ac:dyDescent="0.25">
      <c r="A203" s="4">
        <v>40634</v>
      </c>
      <c r="B203" s="7">
        <v>6.0000000000000001E-3</v>
      </c>
      <c r="C203" s="8">
        <f t="shared" si="3"/>
        <v>2.0226332541690062</v>
      </c>
      <c r="D203" s="9">
        <v>8.3999999999999995E-3</v>
      </c>
      <c r="E203" s="10">
        <v>3.9661</v>
      </c>
    </row>
    <row r="204" spans="1:5" x14ac:dyDescent="0.25">
      <c r="A204" s="4">
        <v>40664</v>
      </c>
      <c r="B204" s="7">
        <v>7.7000000000000002E-3</v>
      </c>
      <c r="C204" s="8">
        <f t="shared" si="3"/>
        <v>2.0071779836945578</v>
      </c>
      <c r="D204" s="9">
        <v>9.8999999999999991E-3</v>
      </c>
      <c r="E204" s="10">
        <v>3.9744999999999999</v>
      </c>
    </row>
    <row r="205" spans="1:5" x14ac:dyDescent="0.25">
      <c r="A205" s="4">
        <v>40695</v>
      </c>
      <c r="B205" s="7">
        <v>6.9999999999999993E-3</v>
      </c>
      <c r="C205" s="8">
        <f t="shared" si="3"/>
        <v>1.993225405853583</v>
      </c>
      <c r="D205" s="9">
        <v>9.5999999999999992E-3</v>
      </c>
      <c r="E205" s="10">
        <v>3.9843999999999999</v>
      </c>
    </row>
    <row r="206" spans="1:5" x14ac:dyDescent="0.25">
      <c r="A206" s="4">
        <v>40725</v>
      </c>
      <c r="B206" s="7">
        <v>2.3E-3</v>
      </c>
      <c r="C206" s="8">
        <f t="shared" si="3"/>
        <v>1.9886515073865938</v>
      </c>
      <c r="D206" s="9">
        <v>9.7000000000000003E-3</v>
      </c>
      <c r="E206" s="10">
        <v>3.9940000000000002</v>
      </c>
    </row>
    <row r="207" spans="1:5" x14ac:dyDescent="0.25">
      <c r="A207" s="4">
        <v>40756</v>
      </c>
      <c r="B207" s="7">
        <v>1E-3</v>
      </c>
      <c r="C207" s="8">
        <f t="shared" si="3"/>
        <v>1.9866648425440501</v>
      </c>
      <c r="D207" s="9">
        <v>1.0700000000000001E-2</v>
      </c>
      <c r="E207" s="10">
        <v>4.0037000000000003</v>
      </c>
    </row>
    <row r="208" spans="1:5" x14ac:dyDescent="0.25">
      <c r="A208" s="4">
        <v>40787</v>
      </c>
      <c r="B208" s="7">
        <v>2.7000000000000001E-3</v>
      </c>
      <c r="C208" s="8">
        <f t="shared" si="3"/>
        <v>1.9813152912576546</v>
      </c>
      <c r="D208" s="9">
        <v>9.3999999999999986E-3</v>
      </c>
      <c r="E208" s="10">
        <v>4.0144000000000002</v>
      </c>
    </row>
    <row r="209" spans="1:5" x14ac:dyDescent="0.25">
      <c r="A209" s="4">
        <v>40817</v>
      </c>
      <c r="B209" s="7">
        <v>5.3E-3</v>
      </c>
      <c r="C209" s="8">
        <f t="shared" si="3"/>
        <v>1.9708696819433547</v>
      </c>
      <c r="D209" s="9">
        <v>8.8000000000000005E-3</v>
      </c>
      <c r="E209" s="10">
        <v>4.0237999999999996</v>
      </c>
    </row>
    <row r="210" spans="1:5" x14ac:dyDescent="0.25">
      <c r="A210" s="4">
        <v>40848</v>
      </c>
      <c r="B210" s="7">
        <v>4.1999999999999997E-3</v>
      </c>
      <c r="C210" s="8">
        <f t="shared" si="3"/>
        <v>1.9626266500132989</v>
      </c>
      <c r="D210" s="9">
        <v>8.6E-3</v>
      </c>
      <c r="E210" s="10">
        <v>4.0326000000000004</v>
      </c>
    </row>
    <row r="211" spans="1:5" x14ac:dyDescent="0.25">
      <c r="A211" s="4">
        <v>40878</v>
      </c>
      <c r="B211" s="7">
        <v>4.5999999999999999E-3</v>
      </c>
      <c r="C211" s="8">
        <f t="shared" si="3"/>
        <v>1.9536399064436583</v>
      </c>
      <c r="D211" s="9">
        <v>9.1000000000000004E-3</v>
      </c>
      <c r="E211" s="10">
        <v>4.0411999999999999</v>
      </c>
    </row>
    <row r="212" spans="1:5" x14ac:dyDescent="0.25">
      <c r="A212" s="4">
        <v>40909</v>
      </c>
      <c r="B212" s="7">
        <v>5.6000000000000008E-3</v>
      </c>
      <c r="C212" s="8">
        <f t="shared" si="3"/>
        <v>1.942760447935221</v>
      </c>
      <c r="D212" s="9">
        <v>8.8999999999999999E-3</v>
      </c>
      <c r="E212" s="10">
        <v>4.0503</v>
      </c>
    </row>
    <row r="213" spans="1:5" x14ac:dyDescent="0.25">
      <c r="A213" s="4">
        <v>40940</v>
      </c>
      <c r="B213" s="7">
        <v>6.5000000000000006E-3</v>
      </c>
      <c r="C213" s="8">
        <f t="shared" si="3"/>
        <v>1.9302140565675321</v>
      </c>
      <c r="D213" s="9">
        <v>7.4999999999999997E-3</v>
      </c>
      <c r="E213" s="10">
        <v>4.0591999999999997</v>
      </c>
    </row>
    <row r="214" spans="1:5" x14ac:dyDescent="0.25">
      <c r="A214" s="4">
        <v>40969</v>
      </c>
      <c r="B214" s="7">
        <v>5.3E-3</v>
      </c>
      <c r="C214" s="8">
        <f t="shared" si="3"/>
        <v>1.9200378559310971</v>
      </c>
      <c r="D214" s="9">
        <v>8.199999999999999E-3</v>
      </c>
      <c r="E214" s="10">
        <v>4.0667</v>
      </c>
    </row>
    <row r="215" spans="1:5" x14ac:dyDescent="0.25">
      <c r="A215" s="4">
        <v>41000</v>
      </c>
      <c r="B215" s="7">
        <v>2.5000000000000001E-3</v>
      </c>
      <c r="C215" s="8">
        <f t="shared" si="3"/>
        <v>1.915249731602092</v>
      </c>
      <c r="D215" s="9">
        <v>7.0999999999999995E-3</v>
      </c>
      <c r="E215" s="10">
        <v>4.0749000000000004</v>
      </c>
    </row>
    <row r="216" spans="1:5" x14ac:dyDescent="0.25">
      <c r="A216" s="4">
        <v>41030</v>
      </c>
      <c r="B216" s="7">
        <v>4.3E-3</v>
      </c>
      <c r="C216" s="8">
        <f t="shared" si="3"/>
        <v>1.9070494190999623</v>
      </c>
      <c r="D216" s="9">
        <v>7.4000000000000003E-3</v>
      </c>
      <c r="E216" s="10">
        <v>4.0819999999999999</v>
      </c>
    </row>
    <row r="217" spans="1:5" x14ac:dyDescent="0.25">
      <c r="A217" s="4">
        <v>41061</v>
      </c>
      <c r="B217" s="7">
        <v>5.1000000000000004E-3</v>
      </c>
      <c r="C217" s="8">
        <f t="shared" si="3"/>
        <v>1.8973728177295415</v>
      </c>
      <c r="D217" s="9">
        <v>6.4000000000000003E-3</v>
      </c>
      <c r="E217" s="10">
        <v>4.0894000000000004</v>
      </c>
    </row>
    <row r="218" spans="1:5" x14ac:dyDescent="0.25">
      <c r="A218" s="4">
        <v>41091</v>
      </c>
      <c r="B218" s="7">
        <v>1.8E-3</v>
      </c>
      <c r="C218" s="8">
        <f t="shared" si="3"/>
        <v>1.8939636830999615</v>
      </c>
      <c r="D218" s="9">
        <v>6.8000000000000005E-3</v>
      </c>
      <c r="E218" s="10">
        <v>4.0957999999999997</v>
      </c>
    </row>
    <row r="219" spans="1:5" x14ac:dyDescent="0.25">
      <c r="A219" s="4">
        <v>41122</v>
      </c>
      <c r="B219" s="7">
        <v>3.3E-3</v>
      </c>
      <c r="C219" s="8">
        <f t="shared" si="3"/>
        <v>1.887734160370738</v>
      </c>
      <c r="D219" s="9">
        <v>6.8999999999999999E-3</v>
      </c>
      <c r="E219" s="10">
        <v>4.1025999999999998</v>
      </c>
    </row>
    <row r="220" spans="1:5" x14ac:dyDescent="0.25">
      <c r="A220" s="4">
        <v>41153</v>
      </c>
      <c r="B220" s="7">
        <v>3.9000000000000003E-3</v>
      </c>
      <c r="C220" s="8">
        <f t="shared" si="3"/>
        <v>1.8804005980383882</v>
      </c>
      <c r="D220" s="9">
        <v>5.4000000000000003E-3</v>
      </c>
      <c r="E220" s="10">
        <v>4.1094999999999997</v>
      </c>
    </row>
    <row r="221" spans="1:5" x14ac:dyDescent="0.25">
      <c r="A221" s="4">
        <v>41183</v>
      </c>
      <c r="B221" s="7">
        <v>4.7999999999999996E-3</v>
      </c>
      <c r="C221" s="8">
        <f t="shared" si="3"/>
        <v>1.8714177926337463</v>
      </c>
      <c r="D221" s="9">
        <v>6.0999999999999995E-3</v>
      </c>
      <c r="E221" s="10">
        <v>4.1148999999999996</v>
      </c>
    </row>
    <row r="222" spans="1:5" x14ac:dyDescent="0.25">
      <c r="A222" s="4">
        <v>41214</v>
      </c>
      <c r="B222" s="7">
        <v>6.5000000000000006E-3</v>
      </c>
      <c r="C222" s="8">
        <f t="shared" si="3"/>
        <v>1.8593321337642785</v>
      </c>
      <c r="D222" s="9">
        <v>5.5000000000000005E-3</v>
      </c>
      <c r="E222" s="10">
        <v>4.1210000000000004</v>
      </c>
    </row>
    <row r="223" spans="1:5" x14ac:dyDescent="0.25">
      <c r="A223" s="4">
        <v>41244</v>
      </c>
      <c r="B223" s="7">
        <v>5.4000000000000003E-3</v>
      </c>
      <c r="C223" s="8">
        <f t="shared" si="3"/>
        <v>1.8493456671616058</v>
      </c>
      <c r="D223" s="9">
        <v>5.5000000000000005E-3</v>
      </c>
      <c r="E223" s="10">
        <v>4.1265000000000001</v>
      </c>
    </row>
    <row r="224" spans="1:5" x14ac:dyDescent="0.25">
      <c r="A224" s="4">
        <v>41275</v>
      </c>
      <c r="B224" s="7">
        <v>6.8999999999999999E-3</v>
      </c>
      <c r="C224" s="8">
        <f t="shared" si="3"/>
        <v>1.8366726260419166</v>
      </c>
      <c r="D224" s="9">
        <v>6.0000000000000001E-3</v>
      </c>
      <c r="E224" s="10">
        <v>4.1319999999999997</v>
      </c>
    </row>
    <row r="225" spans="1:5" x14ac:dyDescent="0.25">
      <c r="A225" s="4">
        <v>41306</v>
      </c>
      <c r="B225" s="7">
        <v>8.8000000000000005E-3</v>
      </c>
      <c r="C225" s="8">
        <f t="shared" si="3"/>
        <v>1.8206508981382996</v>
      </c>
      <c r="D225" s="9">
        <v>4.8999999999999998E-3</v>
      </c>
      <c r="E225" s="10">
        <v>4.1379999999999999</v>
      </c>
    </row>
    <row r="226" spans="1:5" x14ac:dyDescent="0.25">
      <c r="A226" s="4">
        <v>41334</v>
      </c>
      <c r="B226" s="7">
        <v>6.8000000000000005E-3</v>
      </c>
      <c r="C226" s="8">
        <f t="shared" si="3"/>
        <v>1.808354090324096</v>
      </c>
      <c r="D226" s="9">
        <v>5.5000000000000005E-3</v>
      </c>
      <c r="E226" s="10">
        <v>4.1429</v>
      </c>
    </row>
    <row r="227" spans="1:5" x14ac:dyDescent="0.25">
      <c r="A227" s="4">
        <v>41365</v>
      </c>
      <c r="B227" s="7">
        <v>4.8999999999999998E-3</v>
      </c>
      <c r="C227" s="8">
        <f t="shared" si="3"/>
        <v>1.7995363621495633</v>
      </c>
      <c r="D227" s="9">
        <v>6.0999999999999995E-3</v>
      </c>
      <c r="E227" s="10">
        <v>4.1483999999999996</v>
      </c>
    </row>
    <row r="228" spans="1:5" x14ac:dyDescent="0.25">
      <c r="A228" s="4">
        <v>41395</v>
      </c>
      <c r="B228" s="7">
        <v>5.1000000000000004E-3</v>
      </c>
      <c r="C228" s="8">
        <f t="shared" si="3"/>
        <v>1.790405295144327</v>
      </c>
      <c r="D228" s="9">
        <v>6.0000000000000001E-3</v>
      </c>
      <c r="E228" s="10">
        <v>4.1544999999999996</v>
      </c>
    </row>
    <row r="229" spans="1:5" x14ac:dyDescent="0.25">
      <c r="A229" s="4">
        <v>41426</v>
      </c>
      <c r="B229" s="7">
        <v>4.5999999999999999E-3</v>
      </c>
      <c r="C229" s="8">
        <f t="shared" si="3"/>
        <v>1.782207142289794</v>
      </c>
      <c r="D229" s="9">
        <v>6.0999999999999995E-3</v>
      </c>
      <c r="E229" s="10">
        <v>4.1604999999999999</v>
      </c>
    </row>
    <row r="230" spans="1:5" x14ac:dyDescent="0.25">
      <c r="A230" s="4">
        <v>41456</v>
      </c>
      <c r="B230" s="7">
        <v>3.8E-3</v>
      </c>
      <c r="C230" s="8">
        <f t="shared" si="3"/>
        <v>1.7754603927971648</v>
      </c>
      <c r="D230" s="9">
        <v>7.1999999999999998E-3</v>
      </c>
      <c r="E230" s="10">
        <v>4.1665999999999999</v>
      </c>
    </row>
    <row r="231" spans="1:5" x14ac:dyDescent="0.25">
      <c r="A231" s="4">
        <v>41487</v>
      </c>
      <c r="B231" s="7">
        <v>7.000000000000001E-4</v>
      </c>
      <c r="C231" s="8">
        <f t="shared" si="3"/>
        <v>1.7742184398892424</v>
      </c>
      <c r="D231" s="9">
        <v>7.0999999999999995E-3</v>
      </c>
      <c r="E231" s="10">
        <v>4.1738</v>
      </c>
    </row>
    <row r="232" spans="1:5" x14ac:dyDescent="0.25">
      <c r="A232" s="4">
        <v>41518</v>
      </c>
      <c r="B232" s="7">
        <v>1.6000000000000001E-3</v>
      </c>
      <c r="C232" s="8">
        <f t="shared" si="3"/>
        <v>1.7713842251290359</v>
      </c>
      <c r="D232" s="9">
        <v>7.0999999999999995E-3</v>
      </c>
      <c r="E232" s="10">
        <v>4.1809000000000003</v>
      </c>
    </row>
    <row r="233" spans="1:5" x14ac:dyDescent="0.25">
      <c r="A233" s="4">
        <v>41548</v>
      </c>
      <c r="B233" s="7">
        <v>2.7000000000000001E-3</v>
      </c>
      <c r="C233" s="8">
        <f t="shared" si="3"/>
        <v>1.7666143663399183</v>
      </c>
      <c r="D233" s="9">
        <v>8.1000000000000013E-3</v>
      </c>
      <c r="E233" s="10">
        <v>4.1879999999999997</v>
      </c>
    </row>
    <row r="234" spans="1:5" x14ac:dyDescent="0.25">
      <c r="A234" s="4">
        <v>41579</v>
      </c>
      <c r="B234" s="7">
        <v>4.7999999999999996E-3</v>
      </c>
      <c r="C234" s="8">
        <f t="shared" si="3"/>
        <v>1.7581751257363838</v>
      </c>
      <c r="D234" s="9">
        <v>7.1999999999999998E-3</v>
      </c>
      <c r="E234" s="10">
        <v>4.1961000000000004</v>
      </c>
    </row>
    <row r="235" spans="1:5" x14ac:dyDescent="0.25">
      <c r="A235" s="4">
        <v>41609</v>
      </c>
      <c r="B235" s="7">
        <v>5.6999999999999993E-3</v>
      </c>
      <c r="C235" s="8">
        <f t="shared" si="3"/>
        <v>1.7482103268732065</v>
      </c>
      <c r="D235" s="9">
        <v>7.9000000000000008E-3</v>
      </c>
      <c r="E235" s="10">
        <v>4.2032999999999996</v>
      </c>
    </row>
    <row r="236" spans="1:5" x14ac:dyDescent="0.25">
      <c r="A236" s="4">
        <v>41640</v>
      </c>
      <c r="B236" s="7">
        <v>7.4999999999999997E-3</v>
      </c>
      <c r="C236" s="8">
        <f t="shared" si="3"/>
        <v>1.735196354216582</v>
      </c>
      <c r="D236" s="9">
        <v>8.5000000000000006E-3</v>
      </c>
      <c r="E236" s="10">
        <v>4.2111999999999998</v>
      </c>
    </row>
    <row r="237" spans="1:5" x14ac:dyDescent="0.25">
      <c r="A237" s="4">
        <v>41671</v>
      </c>
      <c r="B237" s="7">
        <v>6.7000000000000002E-3</v>
      </c>
      <c r="C237" s="8">
        <f t="shared" si="3"/>
        <v>1.7236479131981546</v>
      </c>
      <c r="D237" s="9">
        <v>7.9000000000000008E-3</v>
      </c>
      <c r="E237" s="10">
        <v>4.2196999999999996</v>
      </c>
    </row>
    <row r="238" spans="1:5" x14ac:dyDescent="0.25">
      <c r="A238" s="4">
        <v>41699</v>
      </c>
      <c r="B238" s="7">
        <v>6.9999999999999993E-3</v>
      </c>
      <c r="C238" s="8">
        <f t="shared" si="3"/>
        <v>1.7116662494519908</v>
      </c>
      <c r="D238" s="9">
        <v>7.7000000000000002E-3</v>
      </c>
      <c r="E238" s="10">
        <v>4.2275999999999998</v>
      </c>
    </row>
    <row r="239" spans="1:5" x14ac:dyDescent="0.25">
      <c r="A239" s="4">
        <v>41730</v>
      </c>
      <c r="B239" s="7">
        <v>7.3000000000000001E-3</v>
      </c>
      <c r="C239" s="8">
        <f t="shared" si="3"/>
        <v>1.6992616394837592</v>
      </c>
      <c r="D239" s="9">
        <v>8.199999999999999E-3</v>
      </c>
      <c r="E239" s="10">
        <v>4.2352999999999996</v>
      </c>
    </row>
    <row r="240" spans="1:5" x14ac:dyDescent="0.25">
      <c r="A240" s="4">
        <v>41760</v>
      </c>
      <c r="B240" s="7">
        <v>7.8000000000000005E-3</v>
      </c>
      <c r="C240" s="8">
        <f t="shared" si="3"/>
        <v>1.6861099816270679</v>
      </c>
      <c r="D240" s="9">
        <v>8.6999999999999994E-3</v>
      </c>
      <c r="E240" s="10">
        <v>4.2435</v>
      </c>
    </row>
    <row r="241" spans="1:5" x14ac:dyDescent="0.25">
      <c r="A241" s="4">
        <v>41791</v>
      </c>
      <c r="B241" s="7">
        <v>5.7999999999999996E-3</v>
      </c>
      <c r="C241" s="8">
        <f t="shared" si="3"/>
        <v>1.6763869373902047</v>
      </c>
      <c r="D241" s="9">
        <v>8.199999999999999E-3</v>
      </c>
      <c r="E241" s="10">
        <v>4.2522000000000002</v>
      </c>
    </row>
    <row r="242" spans="1:5" x14ac:dyDescent="0.25">
      <c r="A242" s="4">
        <v>41821</v>
      </c>
      <c r="B242" s="7">
        <v>4.6999999999999993E-3</v>
      </c>
      <c r="C242" s="8">
        <f t="shared" si="3"/>
        <v>1.6685447769385935</v>
      </c>
      <c r="D242" s="9">
        <v>9.4999999999999998E-3</v>
      </c>
      <c r="E242" s="10">
        <v>4.2603999999999997</v>
      </c>
    </row>
    <row r="243" spans="1:5" x14ac:dyDescent="0.25">
      <c r="A243" s="4">
        <v>41852</v>
      </c>
      <c r="B243" s="7">
        <v>1.7000000000000001E-3</v>
      </c>
      <c r="C243" s="8">
        <f t="shared" si="3"/>
        <v>1.665713064728555</v>
      </c>
      <c r="D243" s="9">
        <v>8.6999999999999994E-3</v>
      </c>
      <c r="E243" s="10">
        <v>4.2698999999999998</v>
      </c>
    </row>
    <row r="244" spans="1:5" x14ac:dyDescent="0.25">
      <c r="A244" s="4">
        <v>41883</v>
      </c>
      <c r="B244" s="7">
        <v>1.4000000000000002E-3</v>
      </c>
      <c r="C244" s="8">
        <f t="shared" si="3"/>
        <v>1.6633843266712152</v>
      </c>
      <c r="D244" s="9">
        <v>9.1000000000000004E-3</v>
      </c>
      <c r="E244" s="10">
        <v>4.2786</v>
      </c>
    </row>
    <row r="245" spans="1:5" x14ac:dyDescent="0.25">
      <c r="A245" s="4">
        <v>41913</v>
      </c>
      <c r="B245" s="7">
        <v>3.9000000000000003E-3</v>
      </c>
      <c r="C245" s="8">
        <f t="shared" si="3"/>
        <v>1.6569223295858304</v>
      </c>
      <c r="D245" s="9">
        <v>9.4999999999999998E-3</v>
      </c>
      <c r="E245" s="10">
        <v>4.2877000000000001</v>
      </c>
    </row>
    <row r="246" spans="1:5" x14ac:dyDescent="0.25">
      <c r="A246" s="4">
        <v>41944</v>
      </c>
      <c r="B246" s="7">
        <v>4.7999999999999996E-3</v>
      </c>
      <c r="C246" s="8">
        <f t="shared" si="3"/>
        <v>1.6490070955272995</v>
      </c>
      <c r="D246" s="9">
        <v>8.3999999999999995E-3</v>
      </c>
      <c r="E246" s="10">
        <v>4.2972000000000001</v>
      </c>
    </row>
    <row r="247" spans="1:5" x14ac:dyDescent="0.25">
      <c r="A247" s="4">
        <v>41974</v>
      </c>
      <c r="B247" s="7">
        <v>3.8E-3</v>
      </c>
      <c r="C247" s="8">
        <f t="shared" si="3"/>
        <v>1.6427645900849766</v>
      </c>
      <c r="D247" s="9">
        <v>9.5999999999999992E-3</v>
      </c>
      <c r="E247" s="10">
        <v>4.3056000000000001</v>
      </c>
    </row>
    <row r="248" spans="1:5" x14ac:dyDescent="0.25">
      <c r="A248" s="4">
        <v>42005</v>
      </c>
      <c r="B248" s="7">
        <v>7.9000000000000008E-3</v>
      </c>
      <c r="C248" s="8">
        <f t="shared" si="3"/>
        <v>1.6298884711627906</v>
      </c>
      <c r="D248" s="9">
        <v>9.3999999999999986E-3</v>
      </c>
      <c r="E248" s="10">
        <v>4.3151999999999999</v>
      </c>
    </row>
    <row r="249" spans="1:5" x14ac:dyDescent="0.25">
      <c r="A249" s="4">
        <v>42036</v>
      </c>
      <c r="B249" s="7">
        <v>8.8999999999999999E-3</v>
      </c>
      <c r="C249" s="8">
        <f t="shared" si="3"/>
        <v>1.6155104283504715</v>
      </c>
      <c r="D249" s="9">
        <v>8.199999999999999E-3</v>
      </c>
      <c r="E249" s="10">
        <v>4.3246000000000002</v>
      </c>
    </row>
    <row r="250" spans="1:5" x14ac:dyDescent="0.25">
      <c r="A250" s="4">
        <v>42064</v>
      </c>
      <c r="B250" s="7">
        <v>1.3300000000000001E-2</v>
      </c>
      <c r="C250" s="8">
        <f t="shared" si="3"/>
        <v>1.5943061564694281</v>
      </c>
      <c r="D250" s="9">
        <v>1.04E-2</v>
      </c>
      <c r="E250" s="10">
        <v>4.3327999999999998</v>
      </c>
    </row>
    <row r="251" spans="1:5" x14ac:dyDescent="0.25">
      <c r="A251" s="4">
        <v>42095</v>
      </c>
      <c r="B251" s="7">
        <v>1.24E-2</v>
      </c>
      <c r="C251" s="8">
        <f t="shared" si="3"/>
        <v>1.5747788981325841</v>
      </c>
      <c r="D251" s="9">
        <v>9.4999999999999998E-3</v>
      </c>
      <c r="E251" s="10">
        <v>4.3432000000000004</v>
      </c>
    </row>
    <row r="252" spans="1:5" x14ac:dyDescent="0.25">
      <c r="A252" s="4">
        <v>42125</v>
      </c>
      <c r="B252" s="7">
        <v>1.0700000000000001E-2</v>
      </c>
      <c r="C252" s="8">
        <f t="shared" si="3"/>
        <v>1.5581071516103535</v>
      </c>
      <c r="D252" s="9">
        <v>9.8999999999999991E-3</v>
      </c>
      <c r="E252" s="10">
        <v>4.3526999999999996</v>
      </c>
    </row>
    <row r="253" spans="1:5" x14ac:dyDescent="0.25">
      <c r="A253" s="4">
        <v>42156</v>
      </c>
      <c r="B253" s="7">
        <v>6.0000000000000001E-3</v>
      </c>
      <c r="C253" s="8">
        <f t="shared" si="3"/>
        <v>1.5488142660142679</v>
      </c>
      <c r="D253" s="9">
        <v>1.0700000000000001E-2</v>
      </c>
      <c r="E253" s="10">
        <v>4.3625999999999996</v>
      </c>
    </row>
    <row r="254" spans="1:5" x14ac:dyDescent="0.25">
      <c r="A254" s="4">
        <v>42186</v>
      </c>
      <c r="B254" s="7">
        <v>9.8999999999999991E-3</v>
      </c>
      <c r="C254" s="8">
        <f t="shared" si="3"/>
        <v>1.5336313159860064</v>
      </c>
      <c r="D254" s="9">
        <v>1.18E-2</v>
      </c>
      <c r="E254" s="10">
        <v>4.3733000000000004</v>
      </c>
    </row>
    <row r="255" spans="1:5" x14ac:dyDescent="0.25">
      <c r="A255" s="4">
        <v>42217</v>
      </c>
      <c r="B255" s="7">
        <v>5.8999999999999999E-3</v>
      </c>
      <c r="C255" s="8">
        <f t="shared" si="3"/>
        <v>1.5246359637995888</v>
      </c>
      <c r="D255" s="9">
        <v>1.11E-2</v>
      </c>
      <c r="E255" s="10">
        <v>4.3851000000000004</v>
      </c>
    </row>
    <row r="256" spans="1:5" x14ac:dyDescent="0.25">
      <c r="A256" s="4">
        <v>42248</v>
      </c>
      <c r="B256" s="7">
        <v>4.3E-3</v>
      </c>
      <c r="C256" s="8">
        <f t="shared" si="3"/>
        <v>1.5181080989740006</v>
      </c>
      <c r="D256" s="9">
        <v>1.11E-2</v>
      </c>
      <c r="E256" s="10">
        <v>4.3962000000000003</v>
      </c>
    </row>
    <row r="257" spans="1:5" x14ac:dyDescent="0.25">
      <c r="A257" s="4">
        <v>42278</v>
      </c>
      <c r="B257" s="7">
        <v>3.9000000000000003E-3</v>
      </c>
      <c r="C257" s="8">
        <f t="shared" si="3"/>
        <v>1.5122104781093739</v>
      </c>
      <c r="D257" s="9">
        <v>1.11E-2</v>
      </c>
      <c r="E257" s="10">
        <v>4.4073000000000002</v>
      </c>
    </row>
    <row r="258" spans="1:5" x14ac:dyDescent="0.25">
      <c r="A258" s="4">
        <v>42309</v>
      </c>
      <c r="B258" s="7">
        <v>6.6E-3</v>
      </c>
      <c r="C258" s="8">
        <f t="shared" ref="C258:C293" si="4">C259*(1+B259)</f>
        <v>1.5022953289383807</v>
      </c>
      <c r="D258" s="9">
        <v>1.06E-2</v>
      </c>
      <c r="E258" s="10">
        <v>4.4184000000000001</v>
      </c>
    </row>
    <row r="259" spans="1:5" x14ac:dyDescent="0.25">
      <c r="A259" s="4">
        <v>42339</v>
      </c>
      <c r="B259" s="7">
        <v>8.5000000000000006E-3</v>
      </c>
      <c r="C259" s="8">
        <f t="shared" si="4"/>
        <v>1.4896334446587811</v>
      </c>
      <c r="D259" s="9">
        <v>1.1599999999999999E-2</v>
      </c>
      <c r="E259" s="10">
        <v>4.4290000000000003</v>
      </c>
    </row>
    <row r="260" spans="1:5" x14ac:dyDescent="0.25">
      <c r="A260" s="4">
        <v>42370</v>
      </c>
      <c r="B260" s="7">
        <v>1.18E-2</v>
      </c>
      <c r="C260" s="8">
        <f t="shared" si="4"/>
        <v>1.4722607676010881</v>
      </c>
      <c r="D260" s="9">
        <v>1.06E-2</v>
      </c>
      <c r="E260" s="10">
        <v>4.4405999999999999</v>
      </c>
    </row>
    <row r="261" spans="1:5" x14ac:dyDescent="0.25">
      <c r="A261" s="4">
        <v>42401</v>
      </c>
      <c r="B261" s="7">
        <v>9.1999999999999998E-3</v>
      </c>
      <c r="C261" s="8">
        <f t="shared" si="4"/>
        <v>1.4588394447097581</v>
      </c>
      <c r="D261" s="9">
        <v>0.01</v>
      </c>
      <c r="E261" s="10">
        <f t="shared" ref="E261:E266" si="5">IF(D261="","",E260+D260)</f>
        <v>4.4512</v>
      </c>
    </row>
    <row r="262" spans="1:5" x14ac:dyDescent="0.25">
      <c r="A262" s="4">
        <v>42430</v>
      </c>
      <c r="B262" s="7">
        <v>1.4199999999999999E-2</v>
      </c>
      <c r="C262" s="8">
        <f t="shared" si="4"/>
        <v>1.4384139663870619</v>
      </c>
      <c r="D262" s="9">
        <v>1.1599999999999999E-2</v>
      </c>
      <c r="E262" s="10">
        <f t="shared" si="5"/>
        <v>4.4611999999999998</v>
      </c>
    </row>
    <row r="263" spans="1:5" x14ac:dyDescent="0.25">
      <c r="A263" s="4">
        <v>42461</v>
      </c>
      <c r="B263" s="7">
        <v>4.3E-3</v>
      </c>
      <c r="C263" s="8">
        <f t="shared" si="4"/>
        <v>1.4322552687315164</v>
      </c>
      <c r="D263" s="9">
        <v>1.06E-2</v>
      </c>
      <c r="E263" s="10">
        <f t="shared" si="5"/>
        <v>4.4727999999999994</v>
      </c>
    </row>
    <row r="264" spans="1:5" x14ac:dyDescent="0.25">
      <c r="A264" s="4">
        <v>42491</v>
      </c>
      <c r="B264" s="7">
        <v>5.1000000000000004E-3</v>
      </c>
      <c r="C264" s="8">
        <f t="shared" si="4"/>
        <v>1.4249878307944646</v>
      </c>
      <c r="D264" s="9">
        <v>1.11E-2</v>
      </c>
      <c r="E264" s="10">
        <f t="shared" si="5"/>
        <v>4.4833999999999996</v>
      </c>
    </row>
    <row r="265" spans="1:5" x14ac:dyDescent="0.25">
      <c r="A265" s="4">
        <v>42522</v>
      </c>
      <c r="B265" s="7">
        <v>8.6E-3</v>
      </c>
      <c r="C265" s="8">
        <f t="shared" si="4"/>
        <v>1.412837428905874</v>
      </c>
      <c r="D265" s="9">
        <v>1.1599999999999999E-2</v>
      </c>
      <c r="E265" s="10">
        <f t="shared" si="5"/>
        <v>4.4944999999999995</v>
      </c>
    </row>
    <row r="266" spans="1:5" x14ac:dyDescent="0.25">
      <c r="A266" s="4">
        <v>42552</v>
      </c>
      <c r="B266" s="7">
        <v>4.0000000000000001E-3</v>
      </c>
      <c r="C266" s="8">
        <f t="shared" si="4"/>
        <v>1.407208594527763</v>
      </c>
      <c r="D266" s="9">
        <v>1.11E-2</v>
      </c>
      <c r="E266" s="10">
        <f t="shared" si="5"/>
        <v>4.5060999999999991</v>
      </c>
    </row>
    <row r="267" spans="1:5" x14ac:dyDescent="0.25">
      <c r="A267" s="4">
        <v>42583</v>
      </c>
      <c r="B267" s="7">
        <v>5.4000000000000003E-3</v>
      </c>
      <c r="C267" s="8">
        <f t="shared" si="4"/>
        <v>1.3996504819253659</v>
      </c>
      <c r="D267" s="9">
        <v>1.2200000000000001E-2</v>
      </c>
      <c r="E267" s="10">
        <f>IF(D267="","",E266+D266)</f>
        <v>4.517199999999999</v>
      </c>
    </row>
    <row r="268" spans="1:5" x14ac:dyDescent="0.25">
      <c r="A268" s="4">
        <v>42614</v>
      </c>
      <c r="B268" s="7">
        <v>4.5000000000000005E-3</v>
      </c>
      <c r="C268" s="8">
        <f t="shared" si="4"/>
        <v>1.3933802707071836</v>
      </c>
      <c r="D268" s="11">
        <v>1.11E-2</v>
      </c>
      <c r="E268" s="10">
        <f>IF(D268="","",E267+D267)</f>
        <v>4.529399999999999</v>
      </c>
    </row>
    <row r="269" spans="1:5" x14ac:dyDescent="0.25">
      <c r="A269" s="4">
        <v>42644</v>
      </c>
      <c r="B269" s="7">
        <v>2.3E-3</v>
      </c>
      <c r="C269" s="8">
        <f t="shared" si="4"/>
        <v>1.3901828501518345</v>
      </c>
      <c r="D269" s="11">
        <v>1.0500000000000001E-2</v>
      </c>
      <c r="E269" s="10">
        <f>IF(D269="","",E268+D268)</f>
        <v>4.5404999999999989</v>
      </c>
    </row>
    <row r="270" spans="1:5" x14ac:dyDescent="0.25">
      <c r="A270" s="4">
        <v>42675</v>
      </c>
      <c r="B270" s="7">
        <v>1.9E-3</v>
      </c>
      <c r="C270" s="8">
        <f t="shared" si="4"/>
        <v>1.3875465117794534</v>
      </c>
      <c r="D270" s="11">
        <v>1.04E-2</v>
      </c>
      <c r="E270" s="10">
        <f t="shared" ref="E270:E277" si="6">IF(D270="","",E269+D269)</f>
        <v>4.5509999999999993</v>
      </c>
    </row>
    <row r="271" spans="1:5" x14ac:dyDescent="0.25">
      <c r="A271" s="4">
        <v>42705</v>
      </c>
      <c r="B271" s="7">
        <v>2.5999999999999999E-3</v>
      </c>
      <c r="C271" s="8">
        <f t="shared" si="4"/>
        <v>1.3839482463389723</v>
      </c>
      <c r="D271" s="11">
        <v>1.12E-2</v>
      </c>
      <c r="E271" s="10">
        <f t="shared" si="6"/>
        <v>4.561399999999999</v>
      </c>
    </row>
    <row r="272" spans="1:5" x14ac:dyDescent="0.25">
      <c r="A272" s="4">
        <v>42736</v>
      </c>
      <c r="B272" s="7">
        <v>1.9E-3</v>
      </c>
      <c r="C272" s="8">
        <f t="shared" si="4"/>
        <v>1.3813237312495981</v>
      </c>
      <c r="D272" s="11">
        <v>1.09E-2</v>
      </c>
      <c r="E272" s="10">
        <f t="shared" si="6"/>
        <v>4.5725999999999987</v>
      </c>
    </row>
    <row r="273" spans="1:5" x14ac:dyDescent="0.25">
      <c r="A273" s="4">
        <v>42767</v>
      </c>
      <c r="B273" s="7">
        <v>3.0999999999999999E-3</v>
      </c>
      <c r="C273" s="8">
        <f t="shared" si="4"/>
        <v>1.37705486117994</v>
      </c>
      <c r="D273" s="11">
        <v>8.6999999999999994E-3</v>
      </c>
      <c r="E273" s="10">
        <f t="shared" si="6"/>
        <v>4.583499999999999</v>
      </c>
    </row>
    <row r="274" spans="1:5" x14ac:dyDescent="0.25">
      <c r="A274" s="4">
        <v>42795</v>
      </c>
      <c r="B274" s="7">
        <v>5.4000000000000003E-3</v>
      </c>
      <c r="C274" s="8">
        <f t="shared" si="4"/>
        <v>1.369658704177382</v>
      </c>
      <c r="D274" s="11">
        <v>1.0500000000000001E-2</v>
      </c>
      <c r="E274" s="10">
        <f t="shared" si="6"/>
        <v>4.5921999999999992</v>
      </c>
    </row>
    <row r="275" spans="1:5" x14ac:dyDescent="0.25">
      <c r="A275" s="4">
        <v>42826</v>
      </c>
      <c r="B275" s="7">
        <v>1.5E-3</v>
      </c>
      <c r="C275" s="8">
        <f t="shared" si="4"/>
        <v>1.3676072932375256</v>
      </c>
      <c r="D275" s="11">
        <v>7.9000000000000008E-3</v>
      </c>
      <c r="E275" s="10">
        <f t="shared" si="6"/>
        <v>4.6026999999999996</v>
      </c>
    </row>
    <row r="276" spans="1:5" x14ac:dyDescent="0.25">
      <c r="A276" s="4">
        <v>42856</v>
      </c>
      <c r="B276" s="7">
        <v>2.0999999999999999E-3</v>
      </c>
      <c r="C276" s="8">
        <f t="shared" si="4"/>
        <v>1.3647413364310206</v>
      </c>
      <c r="D276" s="11">
        <v>9.2999999999999992E-3</v>
      </c>
      <c r="E276" s="10">
        <f>IF(D276="","",E275+D275)</f>
        <v>4.6105999999999998</v>
      </c>
    </row>
    <row r="277" spans="1:5" x14ac:dyDescent="0.25">
      <c r="A277" s="4">
        <v>42887</v>
      </c>
      <c r="B277" s="7">
        <v>2.3999999999999998E-3</v>
      </c>
      <c r="C277" s="8">
        <f t="shared" si="4"/>
        <v>1.3614737993126702</v>
      </c>
      <c r="D277" s="11">
        <v>8.0999999999999996E-3</v>
      </c>
      <c r="E277" s="10">
        <f t="shared" si="6"/>
        <v>4.6198999999999995</v>
      </c>
    </row>
    <row r="278" spans="1:5" x14ac:dyDescent="0.25">
      <c r="A278" s="4">
        <v>42917</v>
      </c>
      <c r="B278" s="7">
        <v>1.6000000000000001E-3</v>
      </c>
      <c r="C278" s="8">
        <f t="shared" si="4"/>
        <v>1.3592989210390076</v>
      </c>
      <c r="D278" s="11">
        <v>8.0000000000000002E-3</v>
      </c>
      <c r="E278" s="10">
        <f>IF(D278="","",E277+D277)</f>
        <v>4.6279999999999992</v>
      </c>
    </row>
    <row r="279" spans="1:5" x14ac:dyDescent="0.25">
      <c r="A279" s="4">
        <v>42948</v>
      </c>
      <c r="B279" s="7">
        <v>-1.8E-3</v>
      </c>
      <c r="C279" s="8">
        <f t="shared" si="4"/>
        <v>1.3617500711671084</v>
      </c>
      <c r="D279" s="11">
        <v>8.0000000000000002E-3</v>
      </c>
      <c r="E279" s="10">
        <f>IF(D279="","",E278+D278)</f>
        <v>4.6359999999999992</v>
      </c>
    </row>
    <row r="280" spans="1:5" x14ac:dyDescent="0.25">
      <c r="A280" s="4">
        <v>42979</v>
      </c>
      <c r="B280" s="7">
        <v>3.4999999999999996E-3</v>
      </c>
      <c r="C280" s="8">
        <f t="shared" si="4"/>
        <v>1.3570005691749958</v>
      </c>
      <c r="D280" s="11">
        <v>6.4000000000000003E-3</v>
      </c>
      <c r="E280" s="10">
        <f t="shared" ref="E280:E282" si="7">IF(D280="","",E279+D279)</f>
        <v>4.6439999999999992</v>
      </c>
    </row>
    <row r="281" spans="1:5" x14ac:dyDescent="0.25">
      <c r="A281" s="4">
        <v>43009</v>
      </c>
      <c r="B281" s="7">
        <v>1.1000000000000001E-3</v>
      </c>
      <c r="C281" s="8">
        <f t="shared" si="4"/>
        <v>1.3555095087154088</v>
      </c>
      <c r="D281" s="11">
        <v>6.4000000000000003E-3</v>
      </c>
      <c r="E281" s="10">
        <f t="shared" si="7"/>
        <v>4.6503999999999994</v>
      </c>
    </row>
    <row r="282" spans="1:5" x14ac:dyDescent="0.25">
      <c r="A282" s="4">
        <v>43040</v>
      </c>
      <c r="B282" s="7">
        <v>3.4000000000000002E-3</v>
      </c>
      <c r="C282" s="8">
        <f t="shared" si="4"/>
        <v>1.3509163929792791</v>
      </c>
      <c r="D282" s="11">
        <v>5.7000000000000002E-3</v>
      </c>
      <c r="E282" s="10">
        <f t="shared" si="7"/>
        <v>4.6567999999999996</v>
      </c>
    </row>
    <row r="283" spans="1:5" x14ac:dyDescent="0.25">
      <c r="A283" s="4">
        <v>43070</v>
      </c>
      <c r="B283" s="7">
        <v>3.2000000000000002E-3</v>
      </c>
      <c r="C283" s="8">
        <f t="shared" si="4"/>
        <v>1.346607249779983</v>
      </c>
      <c r="D283" s="11">
        <v>5.4000000000000003E-3</v>
      </c>
      <c r="E283" s="10">
        <f t="shared" ref="E283" si="8">IF(D283="","",E282+D282)</f>
        <v>4.6624999999999996</v>
      </c>
    </row>
    <row r="284" spans="1:5" x14ac:dyDescent="0.25">
      <c r="A284" s="4">
        <v>43101</v>
      </c>
      <c r="B284" s="7">
        <v>3.4999999999999996E-3</v>
      </c>
      <c r="C284" s="8">
        <f t="shared" si="4"/>
        <v>1.3419105628101475</v>
      </c>
      <c r="D284" s="11">
        <v>5.7999999999999996E-3</v>
      </c>
      <c r="E284" s="10">
        <f t="shared" ref="E284" si="9">IF(D284="","",E283+D283)</f>
        <v>4.6678999999999995</v>
      </c>
    </row>
    <row r="285" spans="1:5" x14ac:dyDescent="0.25">
      <c r="A285" s="4">
        <v>43132</v>
      </c>
      <c r="B285" s="7">
        <v>3.9000000000000003E-3</v>
      </c>
      <c r="C285" s="8">
        <f t="shared" si="4"/>
        <v>1.3366974427832927</v>
      </c>
      <c r="D285" s="11">
        <v>4.7000000000000002E-3</v>
      </c>
      <c r="E285" s="10">
        <f t="shared" ref="E285:E286" si="10">IF(D285="","",E284+D284)</f>
        <v>4.6736999999999993</v>
      </c>
    </row>
    <row r="286" spans="1:5" x14ac:dyDescent="0.25">
      <c r="A286" s="4">
        <v>43160</v>
      </c>
      <c r="B286" s="7">
        <v>3.8E-3</v>
      </c>
      <c r="C286" s="8">
        <f t="shared" si="4"/>
        <v>1.3316372213421923</v>
      </c>
      <c r="D286" s="11">
        <v>5.3E-3</v>
      </c>
      <c r="E286" s="10">
        <f t="shared" si="10"/>
        <v>4.678399999999999</v>
      </c>
    </row>
    <row r="287" spans="1:5" x14ac:dyDescent="0.25">
      <c r="A287" s="4">
        <v>43191</v>
      </c>
      <c r="B287" s="7">
        <v>1E-3</v>
      </c>
      <c r="C287" s="8">
        <f t="shared" si="4"/>
        <v>1.3303069144277646</v>
      </c>
      <c r="D287" s="11">
        <v>5.1999999999999998E-3</v>
      </c>
      <c r="E287" s="10">
        <f>IF(D287="","",E286+D286)</f>
        <v>4.6836999999999991</v>
      </c>
    </row>
    <row r="288" spans="1:5" x14ac:dyDescent="0.25">
      <c r="A288" s="4">
        <v>43221</v>
      </c>
      <c r="B288" s="7">
        <v>2.0999999999999999E-3</v>
      </c>
      <c r="C288" s="8">
        <f t="shared" si="4"/>
        <v>1.3275191242668043</v>
      </c>
      <c r="D288" s="11">
        <v>5.1999999999999998E-3</v>
      </c>
      <c r="E288" s="10">
        <f t="shared" ref="E288" si="11">IF(D288="","",E287+D287)</f>
        <v>4.6888999999999994</v>
      </c>
    </row>
    <row r="289" spans="1:7" x14ac:dyDescent="0.25">
      <c r="A289" s="4">
        <v>43252</v>
      </c>
      <c r="B289" s="7">
        <v>1.4000000000000002E-3</v>
      </c>
      <c r="C289" s="8">
        <f t="shared" si="4"/>
        <v>1.3256631957926945</v>
      </c>
      <c r="D289" s="11">
        <v>5.1999999999999998E-3</v>
      </c>
      <c r="E289" s="10">
        <f>IF(D289="","",E288+D288)</f>
        <v>4.6940999999999997</v>
      </c>
    </row>
    <row r="290" spans="1:7" x14ac:dyDescent="0.25">
      <c r="A290" s="4">
        <v>43282</v>
      </c>
      <c r="B290" s="7">
        <v>1.11E-2</v>
      </c>
      <c r="C290" s="8">
        <f t="shared" si="4"/>
        <v>1.311109876167238</v>
      </c>
      <c r="D290" s="11">
        <v>5.4000000000000003E-3</v>
      </c>
      <c r="E290" s="10">
        <f t="shared" ref="E290" si="12">IF(D290="","",E289+D289)</f>
        <v>4.6993</v>
      </c>
    </row>
    <row r="291" spans="1:7" x14ac:dyDescent="0.25">
      <c r="A291" s="4">
        <v>43313</v>
      </c>
      <c r="B291" s="7">
        <v>6.4000000000000003E-3</v>
      </c>
      <c r="C291" s="8">
        <f t="shared" si="4"/>
        <v>1.3027721345063972</v>
      </c>
      <c r="D291" s="11">
        <v>5.7000000000000002E-3</v>
      </c>
      <c r="E291" s="10">
        <f>IF(D291="","",E290+D290)</f>
        <v>4.7046999999999999</v>
      </c>
    </row>
    <row r="292" spans="1:7" x14ac:dyDescent="0.25">
      <c r="A292" s="4">
        <v>43344</v>
      </c>
      <c r="B292" s="7">
        <v>1.2999999999999999E-3</v>
      </c>
      <c r="C292" s="8">
        <f t="shared" si="4"/>
        <v>1.3010807295579716</v>
      </c>
      <c r="D292" s="11">
        <v>4.7000000000000002E-3</v>
      </c>
      <c r="E292" s="10">
        <f t="shared" ref="E292:E295" si="13">IF(D292="","",E291+D291)</f>
        <v>4.7103999999999999</v>
      </c>
    </row>
    <row r="293" spans="1:7" x14ac:dyDescent="0.25">
      <c r="A293" s="4">
        <v>43374</v>
      </c>
      <c r="B293" s="7">
        <v>8.9999999999999998E-4</v>
      </c>
      <c r="C293" s="8">
        <f t="shared" si="4"/>
        <v>1.2999108098291254</v>
      </c>
      <c r="D293" s="11">
        <v>5.4000000000000003E-3</v>
      </c>
      <c r="E293" s="35">
        <f t="shared" si="13"/>
        <v>4.7150999999999996</v>
      </c>
    </row>
    <row r="294" spans="1:7" x14ac:dyDescent="0.25">
      <c r="A294" s="4">
        <v>43405</v>
      </c>
      <c r="B294" s="7">
        <v>5.7999999999999996E-3</v>
      </c>
      <c r="C294" s="8">
        <f>C295*(1+B295)</f>
        <v>1.2924148039661219</v>
      </c>
      <c r="D294" s="11">
        <v>4.8999999999999998E-3</v>
      </c>
      <c r="E294" s="35">
        <f>IF(D294="","",E293+D293)</f>
        <v>4.7204999999999995</v>
      </c>
    </row>
    <row r="295" spans="1:7" x14ac:dyDescent="0.25">
      <c r="A295" s="4">
        <v>43435</v>
      </c>
      <c r="B295" s="7">
        <v>1.9E-3</v>
      </c>
      <c r="C295" s="8">
        <f>C296*(1+B296)</f>
        <v>1.2899638726081664</v>
      </c>
      <c r="D295" s="11">
        <v>4.8999999999999998E-3</v>
      </c>
      <c r="E295" s="35">
        <f t="shared" si="13"/>
        <v>4.7253999999999996</v>
      </c>
    </row>
    <row r="296" spans="1:7" x14ac:dyDescent="0.25">
      <c r="A296" s="4">
        <v>43466</v>
      </c>
      <c r="B296" s="7">
        <v>-1.6000000000000001E-3</v>
      </c>
      <c r="C296" s="8">
        <f t="shared" ref="C296:C297" si="14">C297*(1+B297)</f>
        <v>1.2920311224040129</v>
      </c>
      <c r="D296" s="11">
        <v>5.4000000000000003E-3</v>
      </c>
      <c r="E296" s="35">
        <f t="shared" ref="E296:E297" si="15">IF(D296="","",E295+D295)</f>
        <v>4.7302999999999997</v>
      </c>
    </row>
    <row r="297" spans="1:7" x14ac:dyDescent="0.25">
      <c r="A297" s="4">
        <v>43497</v>
      </c>
      <c r="B297" s="7">
        <v>3.0000000000000001E-3</v>
      </c>
      <c r="C297" s="8">
        <f t="shared" si="14"/>
        <v>1.2881666225364037</v>
      </c>
      <c r="D297" s="11">
        <v>4.8999999999999998E-3</v>
      </c>
      <c r="E297" s="35">
        <f t="shared" si="15"/>
        <v>4.7356999999999996</v>
      </c>
    </row>
    <row r="298" spans="1:7" x14ac:dyDescent="0.25">
      <c r="A298" s="4">
        <v>43525</v>
      </c>
      <c r="B298" s="7">
        <v>3.3999999999999998E-3</v>
      </c>
      <c r="C298" s="8">
        <f t="shared" ref="C298:C309" si="16">C299*(1+B299)</f>
        <v>1.2838016967673944</v>
      </c>
      <c r="D298" s="11">
        <v>4.7000000000000002E-3</v>
      </c>
      <c r="E298" s="35">
        <f t="shared" ref="E298:E299" si="17">IF(D298="","",E297+D297)</f>
        <v>4.7405999999999997</v>
      </c>
    </row>
    <row r="299" spans="1:7" x14ac:dyDescent="0.25">
      <c r="A299" s="4">
        <v>43556</v>
      </c>
      <c r="B299" s="7">
        <v>5.4000000000000003E-3</v>
      </c>
      <c r="C299" s="8">
        <f t="shared" si="16"/>
        <v>1.2769064021955385</v>
      </c>
      <c r="D299" s="11">
        <v>5.1999999999999998E-3</v>
      </c>
      <c r="E299" s="35">
        <f t="shared" si="17"/>
        <v>4.7452999999999994</v>
      </c>
      <c r="F299" s="36"/>
      <c r="G299" s="36"/>
    </row>
    <row r="300" spans="1:7" x14ac:dyDescent="0.25">
      <c r="A300" s="4">
        <v>43586</v>
      </c>
      <c r="B300" s="7">
        <v>7.1999999999999998E-3</v>
      </c>
      <c r="C300" s="8">
        <f t="shared" si="16"/>
        <v>1.2677783977318688</v>
      </c>
      <c r="D300" s="11">
        <v>5.4000000000000003E-3</v>
      </c>
      <c r="E300" s="35">
        <f>IF(D300="","",E299+D299)</f>
        <v>4.7504999999999997</v>
      </c>
      <c r="F300" s="36"/>
    </row>
    <row r="301" spans="1:7" x14ac:dyDescent="0.25">
      <c r="A301" s="4">
        <v>43617</v>
      </c>
      <c r="B301" s="7">
        <v>3.5000000000000001E-3</v>
      </c>
      <c r="C301" s="8">
        <f t="shared" si="16"/>
        <v>1.2633566494587631</v>
      </c>
      <c r="D301" s="11">
        <v>4.7000000000000002E-3</v>
      </c>
      <c r="E301" s="35">
        <f t="shared" ref="E301" si="18">IF(D301="","",E300+D300)</f>
        <v>4.7558999999999996</v>
      </c>
    </row>
    <row r="302" spans="1:7" x14ac:dyDescent="0.25">
      <c r="A302" s="4">
        <v>43647</v>
      </c>
      <c r="B302" s="7">
        <v>5.9999999999999995E-4</v>
      </c>
      <c r="C302" s="8">
        <f t="shared" si="16"/>
        <v>1.2625990900047603</v>
      </c>
      <c r="D302" s="11">
        <v>5.7000000000000002E-3</v>
      </c>
      <c r="E302" s="35">
        <f t="shared" ref="E302:E307" si="19">IF(D302="","",E301+D301)</f>
        <v>4.7605999999999993</v>
      </c>
    </row>
    <row r="303" spans="1:7" x14ac:dyDescent="0.25">
      <c r="A303" s="4">
        <v>43678</v>
      </c>
      <c r="B303" s="7">
        <v>8.9999999999999998E-4</v>
      </c>
      <c r="C303" s="8">
        <f t="shared" si="16"/>
        <v>1.261463772609412</v>
      </c>
      <c r="D303" s="11">
        <v>5.0000000000000001E-3</v>
      </c>
      <c r="E303" s="35">
        <f t="shared" si="19"/>
        <v>4.7662999999999993</v>
      </c>
    </row>
    <row r="304" spans="1:7" x14ac:dyDescent="0.25">
      <c r="A304" s="4">
        <v>43709</v>
      </c>
      <c r="B304" s="7">
        <v>8.0000000000000004E-4</v>
      </c>
      <c r="C304" s="8">
        <f t="shared" si="16"/>
        <v>1.2604554082827859</v>
      </c>
      <c r="D304" s="11">
        <v>4.5999999999999999E-3</v>
      </c>
      <c r="E304" s="35">
        <f t="shared" si="19"/>
        <v>4.7712999999999992</v>
      </c>
    </row>
    <row r="305" spans="1:5" x14ac:dyDescent="0.25">
      <c r="A305" s="4">
        <v>43739</v>
      </c>
      <c r="B305" s="7">
        <v>8.9999999999999998E-4</v>
      </c>
      <c r="C305" s="8">
        <f t="shared" si="16"/>
        <v>1.2593220184661664</v>
      </c>
      <c r="D305" s="11">
        <v>4.7999999999999996E-3</v>
      </c>
      <c r="E305" s="35">
        <f t="shared" si="19"/>
        <v>4.7758999999999991</v>
      </c>
    </row>
    <row r="306" spans="1:5" x14ac:dyDescent="0.25">
      <c r="A306" s="4">
        <v>43770</v>
      </c>
      <c r="B306" s="7">
        <v>8.9999999999999998E-4</v>
      </c>
      <c r="C306" s="8">
        <f t="shared" si="16"/>
        <v>1.2581896477831618</v>
      </c>
      <c r="D306" s="11">
        <v>3.8E-3</v>
      </c>
      <c r="E306" s="35">
        <f t="shared" si="19"/>
        <v>4.7806999999999995</v>
      </c>
    </row>
    <row r="307" spans="1:5" x14ac:dyDescent="0.25">
      <c r="A307" s="4">
        <v>43800</v>
      </c>
      <c r="B307" s="7">
        <v>1.4E-3</v>
      </c>
      <c r="C307" s="8">
        <f t="shared" si="16"/>
        <v>1.2564306448803293</v>
      </c>
      <c r="D307" s="11">
        <v>3.7000000000000002E-3</v>
      </c>
      <c r="E307" s="35">
        <f t="shared" si="19"/>
        <v>4.7844999999999995</v>
      </c>
    </row>
    <row r="308" spans="1:5" x14ac:dyDescent="0.25">
      <c r="A308" s="4">
        <v>43831</v>
      </c>
      <c r="B308" s="7">
        <v>1.0500000000000001E-2</v>
      </c>
      <c r="C308" s="8">
        <f t="shared" si="16"/>
        <v>1.2433752052254621</v>
      </c>
      <c r="D308" s="11">
        <v>3.8E-3</v>
      </c>
      <c r="E308" s="35">
        <f>IF(D308="","",E307+D307)</f>
        <v>4.7881999999999998</v>
      </c>
    </row>
    <row r="309" spans="1:5" x14ac:dyDescent="0.25">
      <c r="A309" s="4">
        <v>43862</v>
      </c>
      <c r="B309" s="7">
        <v>7.1000000000000004E-3</v>
      </c>
      <c r="C309" s="8">
        <f t="shared" si="16"/>
        <v>1.2346094779321437</v>
      </c>
      <c r="D309" s="11">
        <v>2.8999999999999998E-3</v>
      </c>
      <c r="E309" s="35">
        <f>IF(D309="","",E308+D308)</f>
        <v>4.7919999999999998</v>
      </c>
    </row>
    <row r="310" spans="1:5" x14ac:dyDescent="0.25">
      <c r="A310" s="4">
        <v>43891</v>
      </c>
      <c r="B310" s="7">
        <v>2.2000000000000001E-3</v>
      </c>
      <c r="C310" s="8">
        <f t="shared" ref="C310:C346" si="20">C311*(1+B311)</f>
        <v>1.2318992994733025</v>
      </c>
      <c r="D310" s="11">
        <v>3.3999999999999998E-3</v>
      </c>
      <c r="E310" s="35">
        <f t="shared" ref="E310" si="21">IF(D310="","",E309+D309)</f>
        <v>4.7949000000000002</v>
      </c>
    </row>
    <row r="311" spans="1:5" x14ac:dyDescent="0.25">
      <c r="A311" s="4">
        <v>43922</v>
      </c>
      <c r="B311" s="7">
        <v>2.0000000000000001E-4</v>
      </c>
      <c r="C311" s="8">
        <f t="shared" si="20"/>
        <v>1.2316529688795266</v>
      </c>
      <c r="D311" s="11">
        <v>2.8E-3</v>
      </c>
      <c r="E311" s="35">
        <f t="shared" ref="E311:E324" si="22">IF(D311="","",E310+D310)</f>
        <v>4.7983000000000002</v>
      </c>
    </row>
    <row r="312" spans="1:5" x14ac:dyDescent="0.25">
      <c r="A312" s="4">
        <v>43952</v>
      </c>
      <c r="B312" s="7">
        <v>-1E-4</v>
      </c>
      <c r="C312" s="8">
        <f t="shared" si="20"/>
        <v>1.2317761464941759</v>
      </c>
      <c r="D312" s="11">
        <v>2.3999999999999998E-3</v>
      </c>
      <c r="E312" s="35">
        <f t="shared" si="22"/>
        <v>4.8010999999999999</v>
      </c>
    </row>
    <row r="313" spans="1:5" x14ac:dyDescent="0.25">
      <c r="A313" s="4">
        <v>43983</v>
      </c>
      <c r="B313" s="7">
        <v>-5.8999999999999999E-3</v>
      </c>
      <c r="C313" s="8">
        <f t="shared" si="20"/>
        <v>1.2390867583685503</v>
      </c>
      <c r="D313" s="11">
        <v>2.0999999999999999E-3</v>
      </c>
      <c r="E313" s="35">
        <f t="shared" si="22"/>
        <v>4.8034999999999997</v>
      </c>
    </row>
    <row r="314" spans="1:5" x14ac:dyDescent="0.25">
      <c r="A314" s="4">
        <v>44013</v>
      </c>
      <c r="B314" s="7">
        <v>2.0000000000000001E-4</v>
      </c>
      <c r="C314" s="8">
        <f t="shared" si="20"/>
        <v>1.2388389905704362</v>
      </c>
      <c r="D314" s="11">
        <v>1.9E-3</v>
      </c>
      <c r="E314" s="35">
        <f t="shared" si="22"/>
        <v>4.8056000000000001</v>
      </c>
    </row>
    <row r="315" spans="1:5" x14ac:dyDescent="0.25">
      <c r="A315" s="4">
        <v>44044</v>
      </c>
      <c r="B315" s="7">
        <v>3.0000000000000001E-3</v>
      </c>
      <c r="C315" s="8">
        <f t="shared" si="20"/>
        <v>1.2351335898010332</v>
      </c>
      <c r="D315" s="11">
        <v>1.6000000000000001E-3</v>
      </c>
      <c r="E315" s="35">
        <f t="shared" si="22"/>
        <v>4.8075000000000001</v>
      </c>
    </row>
    <row r="316" spans="1:5" x14ac:dyDescent="0.25">
      <c r="A316" s="4">
        <v>44075</v>
      </c>
      <c r="B316" s="7">
        <v>2.3E-3</v>
      </c>
      <c r="C316" s="8">
        <f t="shared" si="20"/>
        <v>1.2322993014077952</v>
      </c>
      <c r="D316" s="11">
        <v>1.6000000000000001E-3</v>
      </c>
      <c r="E316" s="35">
        <f t="shared" si="22"/>
        <v>4.8090999999999999</v>
      </c>
    </row>
    <row r="317" spans="1:5" x14ac:dyDescent="0.25">
      <c r="A317" s="4">
        <v>44105</v>
      </c>
      <c r="B317" s="7">
        <v>4.4999999999999997E-3</v>
      </c>
      <c r="C317" s="8">
        <f t="shared" si="20"/>
        <v>1.2267787968220958</v>
      </c>
      <c r="D317" s="11">
        <v>1.6000000000000001E-3</v>
      </c>
      <c r="E317" s="35">
        <f t="shared" si="22"/>
        <v>4.8106999999999998</v>
      </c>
    </row>
    <row r="318" spans="1:5" x14ac:dyDescent="0.25">
      <c r="A318" s="4">
        <v>44136</v>
      </c>
      <c r="B318" s="7">
        <v>9.4000000000000004E-3</v>
      </c>
      <c r="C318" s="8">
        <f t="shared" si="20"/>
        <v>1.2153544648524823</v>
      </c>
      <c r="D318" s="11">
        <v>1.5E-3</v>
      </c>
      <c r="E318" s="35">
        <f t="shared" si="22"/>
        <v>4.8122999999999996</v>
      </c>
    </row>
    <row r="319" spans="1:5" x14ac:dyDescent="0.25">
      <c r="A319" s="4">
        <v>44166</v>
      </c>
      <c r="B319" s="7">
        <v>8.0999999999999996E-3</v>
      </c>
      <c r="C319" s="8">
        <f t="shared" si="20"/>
        <v>1.2055891923940902</v>
      </c>
      <c r="D319" s="11">
        <v>1.6000000000000001E-3</v>
      </c>
      <c r="E319" s="35">
        <f t="shared" si="22"/>
        <v>4.8137999999999996</v>
      </c>
    </row>
    <row r="320" spans="1:5" x14ac:dyDescent="0.25">
      <c r="A320" s="4">
        <v>44197</v>
      </c>
      <c r="B320" s="7">
        <v>1.06E-2</v>
      </c>
      <c r="C320" s="8">
        <f t="shared" si="20"/>
        <v>1.1929439861409958</v>
      </c>
      <c r="D320" s="11">
        <v>1.5E-3</v>
      </c>
      <c r="E320" s="35">
        <f t="shared" si="22"/>
        <v>4.8153999999999995</v>
      </c>
    </row>
    <row r="321" spans="1:5" x14ac:dyDescent="0.25">
      <c r="A321" s="4">
        <v>44228</v>
      </c>
      <c r="B321" s="7">
        <v>7.7999999999999996E-3</v>
      </c>
      <c r="C321" s="8">
        <f t="shared" si="20"/>
        <v>1.1837110400287714</v>
      </c>
      <c r="D321" s="11">
        <v>1.2999999999999999E-3</v>
      </c>
      <c r="E321" s="35">
        <f t="shared" si="22"/>
        <v>4.8168999999999995</v>
      </c>
    </row>
    <row r="322" spans="1:5" x14ac:dyDescent="0.25">
      <c r="A322" s="4">
        <v>44256</v>
      </c>
      <c r="B322" s="7">
        <v>4.7999999999999996E-3</v>
      </c>
      <c r="C322" s="8">
        <f t="shared" si="20"/>
        <v>1.1780563694553856</v>
      </c>
      <c r="D322" s="11">
        <v>2E-3</v>
      </c>
      <c r="E322" s="35">
        <f t="shared" si="22"/>
        <v>4.8181999999999992</v>
      </c>
    </row>
    <row r="323" spans="1:5" x14ac:dyDescent="0.25">
      <c r="A323" s="4">
        <v>44287</v>
      </c>
      <c r="B323" s="7">
        <v>9.2999999999999992E-3</v>
      </c>
      <c r="C323" s="8">
        <f t="shared" si="20"/>
        <v>1.1672013964682311</v>
      </c>
      <c r="D323" s="11">
        <v>2.0999999999999999E-3</v>
      </c>
      <c r="E323" s="35">
        <f t="shared" si="22"/>
        <v>4.8201999999999989</v>
      </c>
    </row>
    <row r="324" spans="1:5" x14ac:dyDescent="0.25">
      <c r="A324" s="4">
        <v>44317</v>
      </c>
      <c r="B324" s="7">
        <v>6.0000000000000001E-3</v>
      </c>
      <c r="C324" s="8">
        <f t="shared" si="20"/>
        <v>1.1602399567278638</v>
      </c>
      <c r="D324" s="11">
        <v>2.7000000000000001E-3</v>
      </c>
      <c r="E324" s="35">
        <f t="shared" si="22"/>
        <v>4.8222999999999994</v>
      </c>
    </row>
    <row r="325" spans="1:5" x14ac:dyDescent="0.25">
      <c r="A325" s="4">
        <v>44348</v>
      </c>
      <c r="B325" s="7">
        <v>4.4000000000000003E-3</v>
      </c>
      <c r="C325" s="8">
        <f t="shared" si="20"/>
        <v>1.1551572647629071</v>
      </c>
      <c r="D325" s="11">
        <v>3.0999999999999999E-3</v>
      </c>
      <c r="E325" s="35">
        <f t="shared" ref="E325:E326" si="23">IF(D325="","",E324+D324)</f>
        <v>4.8249999999999993</v>
      </c>
    </row>
    <row r="326" spans="1:5" x14ac:dyDescent="0.25">
      <c r="A326" s="4">
        <v>44378</v>
      </c>
      <c r="B326" s="7">
        <v>8.3000000000000001E-3</v>
      </c>
      <c r="C326" s="8">
        <f t="shared" si="20"/>
        <v>1.1456483831824924</v>
      </c>
      <c r="D326" s="11">
        <v>3.5999999999999999E-3</v>
      </c>
      <c r="E326" s="35">
        <f t="shared" si="23"/>
        <v>4.8280999999999992</v>
      </c>
    </row>
    <row r="327" spans="1:5" x14ac:dyDescent="0.25">
      <c r="A327" s="4">
        <v>44409</v>
      </c>
      <c r="B327" s="7">
        <v>7.1999999999999998E-3</v>
      </c>
      <c r="C327" s="8">
        <f t="shared" si="20"/>
        <v>1.137458680681585</v>
      </c>
      <c r="D327" s="11">
        <v>4.3E-3</v>
      </c>
      <c r="E327" s="35">
        <f t="shared" ref="E327:E328" si="24">IF(D327="","",E326+D326)</f>
        <v>4.8316999999999988</v>
      </c>
    </row>
    <row r="328" spans="1:5" x14ac:dyDescent="0.25">
      <c r="A328" s="4">
        <v>44440</v>
      </c>
      <c r="B328" s="7">
        <v>8.8999999999999999E-3</v>
      </c>
      <c r="C328" s="8">
        <f t="shared" si="20"/>
        <v>1.1274246017262217</v>
      </c>
      <c r="D328" s="11">
        <v>4.4000000000000003E-3</v>
      </c>
      <c r="E328" s="35">
        <f t="shared" si="24"/>
        <v>4.8359999999999985</v>
      </c>
    </row>
    <row r="329" spans="1:5" x14ac:dyDescent="0.25">
      <c r="A329" s="4">
        <v>44470</v>
      </c>
      <c r="B329" s="7">
        <v>1.14E-2</v>
      </c>
      <c r="C329" s="8">
        <f t="shared" si="20"/>
        <v>1.1147168298657522</v>
      </c>
      <c r="D329" s="11">
        <v>4.8999999999999998E-3</v>
      </c>
      <c r="E329" s="35">
        <f t="shared" ref="E329" si="25">IF(D329="","",E328+D328)</f>
        <v>4.8403999999999989</v>
      </c>
    </row>
    <row r="330" spans="1:5" x14ac:dyDescent="0.25">
      <c r="A330" s="4">
        <v>44501</v>
      </c>
      <c r="B330" s="7">
        <v>1.2E-2</v>
      </c>
      <c r="C330" s="8">
        <f t="shared" si="20"/>
        <v>1.1014988437408617</v>
      </c>
      <c r="D330" s="11">
        <v>5.8999999999999999E-3</v>
      </c>
      <c r="E330" s="35">
        <f t="shared" ref="E330:E334" si="26">IF(D330="","",E329+D329)</f>
        <v>4.8452999999999991</v>
      </c>
    </row>
    <row r="331" spans="1:5" x14ac:dyDescent="0.25">
      <c r="A331" s="4">
        <v>44531</v>
      </c>
      <c r="B331" s="7">
        <v>1.17E-2</v>
      </c>
      <c r="C331" s="8">
        <f t="shared" si="20"/>
        <v>1.0887603476730865</v>
      </c>
      <c r="D331" s="11">
        <v>7.7000000000000002E-3</v>
      </c>
      <c r="E331" s="35">
        <f t="shared" si="26"/>
        <v>4.8511999999999986</v>
      </c>
    </row>
    <row r="332" spans="1:5" x14ac:dyDescent="0.25">
      <c r="A332" s="4">
        <v>44562</v>
      </c>
      <c r="B332" s="7">
        <v>7.7999999999999996E-3</v>
      </c>
      <c r="C332" s="8">
        <f t="shared" si="20"/>
        <v>1.0803337444662497</v>
      </c>
      <c r="D332" s="11">
        <v>7.3000000000000001E-3</v>
      </c>
      <c r="E332" s="35">
        <f t="shared" si="26"/>
        <v>4.8588999999999984</v>
      </c>
    </row>
    <row r="333" spans="1:5" x14ac:dyDescent="0.25">
      <c r="A333" s="4">
        <v>44593</v>
      </c>
      <c r="B333" s="7">
        <v>5.7999999999999996E-3</v>
      </c>
      <c r="C333" s="8">
        <f t="shared" si="20"/>
        <v>1.0741039416049412</v>
      </c>
      <c r="D333" s="11">
        <v>7.6E-3</v>
      </c>
      <c r="E333" s="35">
        <f t="shared" si="26"/>
        <v>4.8661999999999983</v>
      </c>
    </row>
    <row r="334" spans="1:5" x14ac:dyDescent="0.25">
      <c r="A334" s="4">
        <v>44621</v>
      </c>
      <c r="B334" s="7">
        <v>9.9000000000000008E-3</v>
      </c>
      <c r="C334" s="8">
        <f t="shared" si="20"/>
        <v>1.0635745535250432</v>
      </c>
      <c r="D334" s="11">
        <v>9.2999999999999992E-3</v>
      </c>
      <c r="E334" s="35">
        <f t="shared" si="26"/>
        <v>4.8737999999999984</v>
      </c>
    </row>
    <row r="335" spans="1:5" x14ac:dyDescent="0.25">
      <c r="A335" s="4">
        <v>44652</v>
      </c>
      <c r="B335" s="7">
        <v>9.4999999999999998E-3</v>
      </c>
      <c r="C335" s="8">
        <f t="shared" si="20"/>
        <v>1.0535656795691364</v>
      </c>
      <c r="D335" s="11">
        <v>8.3000000000000001E-3</v>
      </c>
      <c r="E335" s="35">
        <f t="shared" ref="E335" si="27">IF(D335="","",E334+D334)</f>
        <v>4.883099999999998</v>
      </c>
    </row>
    <row r="336" spans="1:5" x14ac:dyDescent="0.25">
      <c r="A336" s="4">
        <v>44682</v>
      </c>
      <c r="B336" s="7">
        <v>1.7299999999999999E-2</v>
      </c>
      <c r="C336" s="8">
        <f t="shared" si="20"/>
        <v>1.03564895268764</v>
      </c>
      <c r="D336" s="11">
        <v>1.03E-2</v>
      </c>
      <c r="E336" s="35">
        <f t="shared" ref="E336:E342" si="28">IF(D336="","",E335+D335)</f>
        <v>4.8913999999999982</v>
      </c>
    </row>
    <row r="337" spans="1:5" x14ac:dyDescent="0.25">
      <c r="A337" s="4">
        <v>44713</v>
      </c>
      <c r="B337" s="7">
        <v>5.8999999999999999E-3</v>
      </c>
      <c r="C337" s="8">
        <f t="shared" si="20"/>
        <v>1.0295744633538522</v>
      </c>
      <c r="D337" s="11">
        <v>1.0200000000000001E-2</v>
      </c>
      <c r="E337" s="35">
        <f t="shared" si="28"/>
        <v>4.9016999999999982</v>
      </c>
    </row>
    <row r="338" spans="1:5" x14ac:dyDescent="0.25">
      <c r="A338" s="4">
        <v>44743</v>
      </c>
      <c r="B338" s="7">
        <v>6.8999999999999999E-3</v>
      </c>
      <c r="C338" s="8">
        <f t="shared" si="20"/>
        <v>1.0225190816901899</v>
      </c>
      <c r="D338" s="11">
        <v>1.03E-2</v>
      </c>
      <c r="E338" s="35">
        <f t="shared" si="28"/>
        <v>4.9118999999999984</v>
      </c>
    </row>
    <row r="339" spans="1:5" x14ac:dyDescent="0.25">
      <c r="A339" s="4">
        <v>44774</v>
      </c>
      <c r="B339" s="7">
        <v>1.2999999999999999E-3</v>
      </c>
      <c r="C339" s="8">
        <f t="shared" si="20"/>
        <v>1.0211915326976828</v>
      </c>
      <c r="D339" s="11">
        <v>1.17E-2</v>
      </c>
      <c r="E339" s="35">
        <f t="shared" si="28"/>
        <v>4.9221999999999984</v>
      </c>
    </row>
    <row r="340" spans="1:5" x14ac:dyDescent="0.25">
      <c r="A340" s="4">
        <v>44805</v>
      </c>
      <c r="B340" s="7">
        <v>-7.3000000000000001E-3</v>
      </c>
      <c r="C340" s="8">
        <f t="shared" si="20"/>
        <v>1.0287010503653498</v>
      </c>
      <c r="D340" s="11">
        <v>1.0699999999999999E-2</v>
      </c>
      <c r="E340" s="35">
        <f t="shared" si="28"/>
        <v>4.9338999999999986</v>
      </c>
    </row>
    <row r="341" spans="1:5" x14ac:dyDescent="0.25">
      <c r="A341" s="4">
        <v>44835</v>
      </c>
      <c r="B341" s="7">
        <v>-3.7000000000000002E-3</v>
      </c>
      <c r="C341" s="8">
        <f t="shared" si="20"/>
        <v>1.0325213794693866</v>
      </c>
      <c r="D341" s="11">
        <v>1.0200000000000001E-2</v>
      </c>
      <c r="E341" s="35">
        <f t="shared" si="28"/>
        <v>4.9445999999999986</v>
      </c>
    </row>
    <row r="342" spans="1:5" x14ac:dyDescent="0.25">
      <c r="A342" s="4">
        <v>44866</v>
      </c>
      <c r="B342" s="7">
        <v>1.6000000000000001E-3</v>
      </c>
      <c r="C342" s="8">
        <f t="shared" si="20"/>
        <v>1.0308719842945153</v>
      </c>
      <c r="D342" s="11">
        <v>1.0200000000000001E-2</v>
      </c>
      <c r="E342" s="35">
        <f t="shared" si="28"/>
        <v>4.9547999999999988</v>
      </c>
    </row>
    <row r="343" spans="1:5" x14ac:dyDescent="0.25">
      <c r="A343" s="4">
        <v>44896</v>
      </c>
      <c r="B343" s="7">
        <v>5.3E-3</v>
      </c>
      <c r="C343" s="8">
        <f t="shared" si="20"/>
        <v>1.025437167307784</v>
      </c>
      <c r="D343" s="11">
        <v>1.12E-2</v>
      </c>
      <c r="E343" s="35">
        <f t="shared" ref="E343:E346" si="29">IF(D343="","",E342+D342)</f>
        <v>4.964999999999999</v>
      </c>
    </row>
    <row r="344" spans="1:5" x14ac:dyDescent="0.25">
      <c r="A344" s="4">
        <v>44927</v>
      </c>
      <c r="B344" s="7">
        <v>5.1999999999999998E-3</v>
      </c>
      <c r="C344" s="8">
        <f t="shared" si="20"/>
        <v>1.0201324784199999</v>
      </c>
      <c r="D344" s="11">
        <v>1.12E-2</v>
      </c>
      <c r="E344" s="35">
        <f t="shared" si="29"/>
        <v>4.9761999999999986</v>
      </c>
    </row>
    <row r="345" spans="1:5" x14ac:dyDescent="0.25">
      <c r="A345" s="4">
        <v>44958</v>
      </c>
      <c r="B345" s="7">
        <v>5.4999999999999997E-3</v>
      </c>
      <c r="C345" s="8">
        <f t="shared" si="20"/>
        <v>1.0145524399999999</v>
      </c>
      <c r="D345" s="11">
        <v>9.1999999999999998E-3</v>
      </c>
      <c r="E345" s="35">
        <f t="shared" si="29"/>
        <v>4.9873999999999983</v>
      </c>
    </row>
    <row r="346" spans="1:5" x14ac:dyDescent="0.25">
      <c r="A346" s="4">
        <v>44986</v>
      </c>
      <c r="B346" s="7">
        <v>7.6E-3</v>
      </c>
      <c r="C346" s="8">
        <f t="shared" si="20"/>
        <v>1.0068999999999999</v>
      </c>
      <c r="D346" s="11">
        <v>1.17E-2</v>
      </c>
      <c r="E346" s="35">
        <f t="shared" si="29"/>
        <v>4.9965999999999982</v>
      </c>
    </row>
    <row r="347" spans="1:5" x14ac:dyDescent="0.25">
      <c r="A347" s="4">
        <v>45017</v>
      </c>
      <c r="B347" s="7">
        <v>6.8999999999999999E-3</v>
      </c>
      <c r="C347" s="8">
        <v>1</v>
      </c>
      <c r="D347" s="11">
        <v>0</v>
      </c>
      <c r="E347" s="35">
        <f t="shared" ref="E347" si="30">IF(D347="","",E346+D346)</f>
        <v>5.0082999999999984</v>
      </c>
    </row>
  </sheetData>
  <customSheetViews>
    <customSheetView guid="{5BF2B44F-A685-4356-BC24-0BCCFE9086C4}">
      <pane xSplit="1" ySplit="1" topLeftCell="B605" activePane="bottomRight" state="frozen"/>
      <selection pane="bottomRight" activeCell="D633" sqref="D63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704"/>
  <sheetViews>
    <sheetView workbookViewId="0">
      <pane ySplit="1" topLeftCell="A686" activePane="bottomLeft" state="frozen"/>
      <selection pane="bottomLeft" activeCell="A705" sqref="A705"/>
    </sheetView>
  </sheetViews>
  <sheetFormatPr defaultRowHeight="15" x14ac:dyDescent="0.25"/>
  <cols>
    <col min="1" max="1" width="15.5703125" style="32" customWidth="1"/>
    <col min="2" max="2" width="14.42578125" customWidth="1"/>
    <col min="3" max="3" width="10" style="27" bestFit="1" customWidth="1"/>
    <col min="4" max="4" width="15.5703125" style="27" customWidth="1"/>
    <col min="6" max="6" width="15.5703125" style="32" customWidth="1"/>
    <col min="7" max="7" width="14.42578125" customWidth="1"/>
    <col min="8" max="8" width="10" style="27" bestFit="1" customWidth="1"/>
    <col min="9" max="9" width="15.5703125" style="27" customWidth="1"/>
  </cols>
  <sheetData>
    <row r="1" spans="1:9" s="32" customFormat="1" ht="30" x14ac:dyDescent="0.25">
      <c r="A1" s="33" t="s">
        <v>70</v>
      </c>
      <c r="B1" s="33" t="s">
        <v>71</v>
      </c>
      <c r="C1" s="34" t="s">
        <v>72</v>
      </c>
      <c r="D1" s="34" t="s">
        <v>73</v>
      </c>
      <c r="E1" s="33"/>
      <c r="F1" s="33" t="s">
        <v>70</v>
      </c>
      <c r="G1" s="33" t="s">
        <v>71</v>
      </c>
      <c r="H1" s="34" t="s">
        <v>72</v>
      </c>
      <c r="I1" s="34" t="s">
        <v>73</v>
      </c>
    </row>
    <row r="2" spans="1:9" x14ac:dyDescent="0.25">
      <c r="A2" s="28" t="s">
        <v>74</v>
      </c>
      <c r="B2" s="24">
        <v>23651</v>
      </c>
      <c r="C2" s="25">
        <v>1</v>
      </c>
      <c r="D2" s="26">
        <v>1</v>
      </c>
      <c r="F2" s="28" t="s">
        <v>75</v>
      </c>
      <c r="G2" s="24">
        <v>23651</v>
      </c>
      <c r="H2" s="25">
        <v>0.5</v>
      </c>
      <c r="I2" s="26">
        <v>0.5</v>
      </c>
    </row>
    <row r="3" spans="1:9" x14ac:dyDescent="0.25">
      <c r="A3" s="28" t="s">
        <v>74</v>
      </c>
      <c r="B3" s="24">
        <v>23682</v>
      </c>
      <c r="C3" s="25">
        <v>1</v>
      </c>
      <c r="D3" s="26">
        <v>2</v>
      </c>
      <c r="F3" s="28" t="s">
        <v>75</v>
      </c>
      <c r="G3" s="24">
        <v>23682</v>
      </c>
      <c r="H3" s="25">
        <v>0.5</v>
      </c>
      <c r="I3" s="26">
        <v>1</v>
      </c>
    </row>
    <row r="4" spans="1:9" x14ac:dyDescent="0.25">
      <c r="A4" s="28" t="s">
        <v>74</v>
      </c>
      <c r="B4" s="24">
        <v>23712</v>
      </c>
      <c r="C4" s="25">
        <v>1</v>
      </c>
      <c r="D4" s="26">
        <v>3</v>
      </c>
      <c r="F4" s="28" t="s">
        <v>75</v>
      </c>
      <c r="G4" s="24">
        <v>23712</v>
      </c>
      <c r="H4" s="25">
        <v>0.5</v>
      </c>
      <c r="I4" s="26">
        <v>1.5</v>
      </c>
    </row>
    <row r="5" spans="1:9" x14ac:dyDescent="0.25">
      <c r="A5" s="28" t="s">
        <v>74</v>
      </c>
      <c r="B5" s="24">
        <v>23743</v>
      </c>
      <c r="C5" s="25">
        <v>1</v>
      </c>
      <c r="D5" s="26">
        <v>4</v>
      </c>
      <c r="F5" s="28" t="s">
        <v>75</v>
      </c>
      <c r="G5" s="24">
        <v>23743</v>
      </c>
      <c r="H5" s="25">
        <v>0.5</v>
      </c>
      <c r="I5" s="26">
        <v>2</v>
      </c>
    </row>
    <row r="6" spans="1:9" x14ac:dyDescent="0.25">
      <c r="A6" s="28" t="s">
        <v>74</v>
      </c>
      <c r="B6" s="24">
        <v>23774</v>
      </c>
      <c r="C6" s="25">
        <v>1</v>
      </c>
      <c r="D6" s="26">
        <v>5</v>
      </c>
      <c r="F6" s="28" t="s">
        <v>75</v>
      </c>
      <c r="G6" s="24">
        <v>23774</v>
      </c>
      <c r="H6" s="25">
        <v>0.5</v>
      </c>
      <c r="I6" s="26">
        <v>2.5</v>
      </c>
    </row>
    <row r="7" spans="1:9" x14ac:dyDescent="0.25">
      <c r="A7" s="28" t="s">
        <v>74</v>
      </c>
      <c r="B7" s="24">
        <v>23802</v>
      </c>
      <c r="C7" s="25">
        <v>1</v>
      </c>
      <c r="D7" s="26">
        <v>6</v>
      </c>
      <c r="F7" s="28" t="s">
        <v>75</v>
      </c>
      <c r="G7" s="24">
        <v>23802</v>
      </c>
      <c r="H7" s="25">
        <v>0.5</v>
      </c>
      <c r="I7" s="26">
        <v>3</v>
      </c>
    </row>
    <row r="8" spans="1:9" x14ac:dyDescent="0.25">
      <c r="A8" s="28" t="s">
        <v>74</v>
      </c>
      <c r="B8" s="24">
        <v>23833</v>
      </c>
      <c r="C8" s="25">
        <v>1</v>
      </c>
      <c r="D8" s="26">
        <v>7</v>
      </c>
      <c r="F8" s="28" t="s">
        <v>75</v>
      </c>
      <c r="G8" s="24">
        <v>23833</v>
      </c>
      <c r="H8" s="25">
        <v>0.5</v>
      </c>
      <c r="I8" s="26">
        <v>3.5</v>
      </c>
    </row>
    <row r="9" spans="1:9" x14ac:dyDescent="0.25">
      <c r="A9" s="28" t="s">
        <v>74</v>
      </c>
      <c r="B9" s="24">
        <v>23863</v>
      </c>
      <c r="C9" s="25">
        <v>1</v>
      </c>
      <c r="D9" s="26">
        <v>8</v>
      </c>
      <c r="F9" s="28" t="s">
        <v>75</v>
      </c>
      <c r="G9" s="24">
        <v>23863</v>
      </c>
      <c r="H9" s="25">
        <v>0.5</v>
      </c>
      <c r="I9" s="26">
        <v>4</v>
      </c>
    </row>
    <row r="10" spans="1:9" x14ac:dyDescent="0.25">
      <c r="A10" s="28" t="s">
        <v>74</v>
      </c>
      <c r="B10" s="24">
        <v>23894</v>
      </c>
      <c r="C10" s="25">
        <v>1</v>
      </c>
      <c r="D10" s="26">
        <v>9</v>
      </c>
      <c r="F10" s="28" t="s">
        <v>75</v>
      </c>
      <c r="G10" s="24">
        <v>23894</v>
      </c>
      <c r="H10" s="25">
        <v>0.5</v>
      </c>
      <c r="I10" s="26">
        <v>4.5</v>
      </c>
    </row>
    <row r="11" spans="1:9" x14ac:dyDescent="0.25">
      <c r="A11" s="28" t="s">
        <v>74</v>
      </c>
      <c r="B11" s="24">
        <v>23924</v>
      </c>
      <c r="C11" s="25">
        <v>1</v>
      </c>
      <c r="D11" s="26">
        <v>10</v>
      </c>
      <c r="F11" s="28" t="s">
        <v>75</v>
      </c>
      <c r="G11" s="24">
        <v>23924</v>
      </c>
      <c r="H11" s="25">
        <v>0.5</v>
      </c>
      <c r="I11" s="26">
        <v>5</v>
      </c>
    </row>
    <row r="12" spans="1:9" x14ac:dyDescent="0.25">
      <c r="A12" s="28" t="s">
        <v>74</v>
      </c>
      <c r="B12" s="24">
        <v>23955</v>
      </c>
      <c r="C12" s="25">
        <v>1</v>
      </c>
      <c r="D12" s="26">
        <v>11</v>
      </c>
      <c r="F12" s="28" t="s">
        <v>75</v>
      </c>
      <c r="G12" s="24">
        <v>23955</v>
      </c>
      <c r="H12" s="25">
        <v>0.5</v>
      </c>
      <c r="I12" s="26">
        <v>5.5</v>
      </c>
    </row>
    <row r="13" spans="1:9" x14ac:dyDescent="0.25">
      <c r="A13" s="28" t="s">
        <v>74</v>
      </c>
      <c r="B13" s="24">
        <v>23986</v>
      </c>
      <c r="C13" s="25">
        <v>1</v>
      </c>
      <c r="D13" s="26">
        <v>12</v>
      </c>
      <c r="F13" s="28" t="s">
        <v>75</v>
      </c>
      <c r="G13" s="24">
        <v>23986</v>
      </c>
      <c r="H13" s="25">
        <v>0.5</v>
      </c>
      <c r="I13" s="26">
        <v>6</v>
      </c>
    </row>
    <row r="14" spans="1:9" x14ac:dyDescent="0.25">
      <c r="A14" s="28" t="s">
        <v>74</v>
      </c>
      <c r="B14" s="24">
        <v>24016</v>
      </c>
      <c r="C14" s="25">
        <v>1</v>
      </c>
      <c r="D14" s="26">
        <v>13</v>
      </c>
      <c r="F14" s="28" t="s">
        <v>75</v>
      </c>
      <c r="G14" s="24">
        <v>24016</v>
      </c>
      <c r="H14" s="25">
        <v>0.5</v>
      </c>
      <c r="I14" s="26">
        <v>6.5</v>
      </c>
    </row>
    <row r="15" spans="1:9" x14ac:dyDescent="0.25">
      <c r="A15" s="28" t="s">
        <v>74</v>
      </c>
      <c r="B15" s="24">
        <v>24047</v>
      </c>
      <c r="C15" s="25">
        <v>1</v>
      </c>
      <c r="D15" s="26">
        <v>14</v>
      </c>
      <c r="F15" s="28" t="s">
        <v>75</v>
      </c>
      <c r="G15" s="24">
        <v>24047</v>
      </c>
      <c r="H15" s="25">
        <v>0.5</v>
      </c>
      <c r="I15" s="26">
        <v>7</v>
      </c>
    </row>
    <row r="16" spans="1:9" x14ac:dyDescent="0.25">
      <c r="A16" s="28" t="s">
        <v>74</v>
      </c>
      <c r="B16" s="24">
        <v>24077</v>
      </c>
      <c r="C16" s="25">
        <v>1</v>
      </c>
      <c r="D16" s="26">
        <v>15</v>
      </c>
      <c r="F16" s="28" t="s">
        <v>75</v>
      </c>
      <c r="G16" s="24">
        <v>24077</v>
      </c>
      <c r="H16" s="25">
        <v>0.5</v>
      </c>
      <c r="I16" s="26">
        <v>7.5</v>
      </c>
    </row>
    <row r="17" spans="1:9" x14ac:dyDescent="0.25">
      <c r="A17" s="28" t="s">
        <v>74</v>
      </c>
      <c r="B17" s="24">
        <v>24108</v>
      </c>
      <c r="C17" s="25">
        <v>1</v>
      </c>
      <c r="D17" s="26">
        <v>16</v>
      </c>
      <c r="F17" s="28" t="s">
        <v>75</v>
      </c>
      <c r="G17" s="24">
        <v>24108</v>
      </c>
      <c r="H17" s="25">
        <v>0.5</v>
      </c>
      <c r="I17" s="26">
        <v>8</v>
      </c>
    </row>
    <row r="18" spans="1:9" x14ac:dyDescent="0.25">
      <c r="A18" s="28" t="s">
        <v>74</v>
      </c>
      <c r="B18" s="24">
        <v>24139</v>
      </c>
      <c r="C18" s="25">
        <v>1</v>
      </c>
      <c r="D18" s="26">
        <v>17</v>
      </c>
      <c r="F18" s="28" t="s">
        <v>75</v>
      </c>
      <c r="G18" s="24">
        <v>24139</v>
      </c>
      <c r="H18" s="25">
        <v>0.5</v>
      </c>
      <c r="I18" s="26">
        <v>8.5</v>
      </c>
    </row>
    <row r="19" spans="1:9" x14ac:dyDescent="0.25">
      <c r="A19" s="28" t="s">
        <v>74</v>
      </c>
      <c r="B19" s="24">
        <v>24167</v>
      </c>
      <c r="C19" s="25">
        <v>1</v>
      </c>
      <c r="D19" s="26">
        <v>18</v>
      </c>
      <c r="F19" s="28" t="s">
        <v>75</v>
      </c>
      <c r="G19" s="24">
        <v>24167</v>
      </c>
      <c r="H19" s="25">
        <v>0.5</v>
      </c>
      <c r="I19" s="26">
        <v>9</v>
      </c>
    </row>
    <row r="20" spans="1:9" x14ac:dyDescent="0.25">
      <c r="A20" s="28" t="s">
        <v>74</v>
      </c>
      <c r="B20" s="24">
        <v>24198</v>
      </c>
      <c r="C20" s="25">
        <v>1</v>
      </c>
      <c r="D20" s="26">
        <v>19</v>
      </c>
      <c r="F20" s="28" t="s">
        <v>75</v>
      </c>
      <c r="G20" s="24">
        <v>24198</v>
      </c>
      <c r="H20" s="25">
        <v>0.5</v>
      </c>
      <c r="I20" s="26">
        <v>9.5</v>
      </c>
    </row>
    <row r="21" spans="1:9" x14ac:dyDescent="0.25">
      <c r="A21" s="28" t="s">
        <v>74</v>
      </c>
      <c r="B21" s="24">
        <v>24228</v>
      </c>
      <c r="C21" s="25">
        <v>1</v>
      </c>
      <c r="D21" s="26">
        <v>20</v>
      </c>
      <c r="F21" s="28" t="s">
        <v>75</v>
      </c>
      <c r="G21" s="24">
        <v>24228</v>
      </c>
      <c r="H21" s="25">
        <v>0.5</v>
      </c>
      <c r="I21" s="26">
        <v>10</v>
      </c>
    </row>
    <row r="22" spans="1:9" x14ac:dyDescent="0.25">
      <c r="A22" s="28" t="s">
        <v>74</v>
      </c>
      <c r="B22" s="24">
        <v>24259</v>
      </c>
      <c r="C22" s="25">
        <v>1</v>
      </c>
      <c r="D22" s="26">
        <v>21</v>
      </c>
      <c r="F22" s="28" t="s">
        <v>75</v>
      </c>
      <c r="G22" s="24">
        <v>24259</v>
      </c>
      <c r="H22" s="25">
        <v>0.5</v>
      </c>
      <c r="I22" s="26">
        <v>10.5</v>
      </c>
    </row>
    <row r="23" spans="1:9" x14ac:dyDescent="0.25">
      <c r="A23" s="28" t="s">
        <v>74</v>
      </c>
      <c r="B23" s="24">
        <v>24289</v>
      </c>
      <c r="C23" s="25">
        <v>1</v>
      </c>
      <c r="D23" s="26">
        <v>22</v>
      </c>
      <c r="F23" s="28" t="s">
        <v>75</v>
      </c>
      <c r="G23" s="24">
        <v>24289</v>
      </c>
      <c r="H23" s="25">
        <v>0.5</v>
      </c>
      <c r="I23" s="26">
        <v>11</v>
      </c>
    </row>
    <row r="24" spans="1:9" x14ac:dyDescent="0.25">
      <c r="A24" s="28" t="s">
        <v>74</v>
      </c>
      <c r="B24" s="24">
        <v>24320</v>
      </c>
      <c r="C24" s="25">
        <v>1</v>
      </c>
      <c r="D24" s="26">
        <v>23</v>
      </c>
      <c r="F24" s="28" t="s">
        <v>75</v>
      </c>
      <c r="G24" s="24">
        <v>24320</v>
      </c>
      <c r="H24" s="25">
        <v>0.5</v>
      </c>
      <c r="I24" s="26">
        <v>11.5</v>
      </c>
    </row>
    <row r="25" spans="1:9" x14ac:dyDescent="0.25">
      <c r="A25" s="28" t="s">
        <v>74</v>
      </c>
      <c r="B25" s="24">
        <v>24351</v>
      </c>
      <c r="C25" s="25">
        <v>1</v>
      </c>
      <c r="D25" s="26">
        <v>24</v>
      </c>
      <c r="F25" s="28" t="s">
        <v>75</v>
      </c>
      <c r="G25" s="24">
        <v>24351</v>
      </c>
      <c r="H25" s="25">
        <v>0.5</v>
      </c>
      <c r="I25" s="26">
        <v>12</v>
      </c>
    </row>
    <row r="26" spans="1:9" x14ac:dyDescent="0.25">
      <c r="A26" s="28" t="s">
        <v>74</v>
      </c>
      <c r="B26" s="24">
        <v>24381</v>
      </c>
      <c r="C26" s="25">
        <v>1</v>
      </c>
      <c r="D26" s="26">
        <v>25</v>
      </c>
      <c r="F26" s="28" t="s">
        <v>75</v>
      </c>
      <c r="G26" s="24">
        <v>24381</v>
      </c>
      <c r="H26" s="25">
        <v>0.5</v>
      </c>
      <c r="I26" s="26">
        <v>12.5</v>
      </c>
    </row>
    <row r="27" spans="1:9" x14ac:dyDescent="0.25">
      <c r="A27" s="28" t="s">
        <v>74</v>
      </c>
      <c r="B27" s="24">
        <v>24412</v>
      </c>
      <c r="C27" s="25">
        <v>1</v>
      </c>
      <c r="D27" s="26">
        <v>26</v>
      </c>
      <c r="F27" s="28" t="s">
        <v>75</v>
      </c>
      <c r="G27" s="24">
        <v>24412</v>
      </c>
      <c r="H27" s="25">
        <v>0.5</v>
      </c>
      <c r="I27" s="26">
        <v>13</v>
      </c>
    </row>
    <row r="28" spans="1:9" x14ac:dyDescent="0.25">
      <c r="A28" s="28" t="s">
        <v>74</v>
      </c>
      <c r="B28" s="24">
        <v>24442</v>
      </c>
      <c r="C28" s="25">
        <v>1</v>
      </c>
      <c r="D28" s="26">
        <v>27</v>
      </c>
      <c r="F28" s="28" t="s">
        <v>75</v>
      </c>
      <c r="G28" s="24">
        <v>24442</v>
      </c>
      <c r="H28" s="25">
        <v>0.5</v>
      </c>
      <c r="I28" s="26">
        <v>13.5</v>
      </c>
    </row>
    <row r="29" spans="1:9" x14ac:dyDescent="0.25">
      <c r="A29" s="28" t="s">
        <v>74</v>
      </c>
      <c r="B29" s="24">
        <v>24473</v>
      </c>
      <c r="C29" s="25">
        <v>1</v>
      </c>
      <c r="D29" s="26">
        <v>28</v>
      </c>
      <c r="F29" s="28" t="s">
        <v>75</v>
      </c>
      <c r="G29" s="24">
        <v>24473</v>
      </c>
      <c r="H29" s="25">
        <v>0.5</v>
      </c>
      <c r="I29" s="26">
        <v>14</v>
      </c>
    </row>
    <row r="30" spans="1:9" x14ac:dyDescent="0.25">
      <c r="A30" s="28" t="s">
        <v>74</v>
      </c>
      <c r="B30" s="24">
        <v>24504</v>
      </c>
      <c r="C30" s="25">
        <v>1</v>
      </c>
      <c r="D30" s="26">
        <v>29</v>
      </c>
      <c r="F30" s="28" t="s">
        <v>75</v>
      </c>
      <c r="G30" s="24">
        <v>24504</v>
      </c>
      <c r="H30" s="25">
        <v>0.5</v>
      </c>
      <c r="I30" s="26">
        <v>14.5</v>
      </c>
    </row>
    <row r="31" spans="1:9" x14ac:dyDescent="0.25">
      <c r="A31" s="28" t="s">
        <v>74</v>
      </c>
      <c r="B31" s="24">
        <v>24532</v>
      </c>
      <c r="C31" s="25">
        <v>1</v>
      </c>
      <c r="D31" s="26">
        <v>30</v>
      </c>
      <c r="F31" s="28" t="s">
        <v>75</v>
      </c>
      <c r="G31" s="24">
        <v>24532</v>
      </c>
      <c r="H31" s="25">
        <v>0.5</v>
      </c>
      <c r="I31" s="26">
        <v>15</v>
      </c>
    </row>
    <row r="32" spans="1:9" x14ac:dyDescent="0.25">
      <c r="A32" s="28" t="s">
        <v>74</v>
      </c>
      <c r="B32" s="24">
        <v>24563</v>
      </c>
      <c r="C32" s="25">
        <v>1</v>
      </c>
      <c r="D32" s="26">
        <v>31</v>
      </c>
      <c r="F32" s="28" t="s">
        <v>75</v>
      </c>
      <c r="G32" s="24">
        <v>24563</v>
      </c>
      <c r="H32" s="25">
        <v>0.5</v>
      </c>
      <c r="I32" s="26">
        <v>15.5</v>
      </c>
    </row>
    <row r="33" spans="1:9" x14ac:dyDescent="0.25">
      <c r="A33" s="28" t="s">
        <v>74</v>
      </c>
      <c r="B33" s="24">
        <v>24593</v>
      </c>
      <c r="C33" s="25">
        <v>1</v>
      </c>
      <c r="D33" s="26">
        <v>32</v>
      </c>
      <c r="F33" s="28" t="s">
        <v>75</v>
      </c>
      <c r="G33" s="24">
        <v>24593</v>
      </c>
      <c r="H33" s="25">
        <v>0.5</v>
      </c>
      <c r="I33" s="26">
        <v>16</v>
      </c>
    </row>
    <row r="34" spans="1:9" x14ac:dyDescent="0.25">
      <c r="A34" s="28" t="s">
        <v>74</v>
      </c>
      <c r="B34" s="24">
        <v>24624</v>
      </c>
      <c r="C34" s="25">
        <v>1</v>
      </c>
      <c r="D34" s="26">
        <v>33</v>
      </c>
      <c r="F34" s="28" t="s">
        <v>75</v>
      </c>
      <c r="G34" s="24">
        <v>24624</v>
      </c>
      <c r="H34" s="25">
        <v>0.5</v>
      </c>
      <c r="I34" s="26">
        <v>16.5</v>
      </c>
    </row>
    <row r="35" spans="1:9" x14ac:dyDescent="0.25">
      <c r="A35" s="28" t="s">
        <v>74</v>
      </c>
      <c r="B35" s="24">
        <v>24654</v>
      </c>
      <c r="C35" s="25">
        <v>1</v>
      </c>
      <c r="D35" s="26">
        <v>34</v>
      </c>
      <c r="F35" s="28" t="s">
        <v>75</v>
      </c>
      <c r="G35" s="24">
        <v>24654</v>
      </c>
      <c r="H35" s="25">
        <v>0.5</v>
      </c>
      <c r="I35" s="26">
        <v>17</v>
      </c>
    </row>
    <row r="36" spans="1:9" x14ac:dyDescent="0.25">
      <c r="A36" s="28" t="s">
        <v>74</v>
      </c>
      <c r="B36" s="24">
        <v>24685</v>
      </c>
      <c r="C36" s="25">
        <v>1</v>
      </c>
      <c r="D36" s="26">
        <v>35</v>
      </c>
      <c r="F36" s="28" t="s">
        <v>75</v>
      </c>
      <c r="G36" s="24">
        <v>24685</v>
      </c>
      <c r="H36" s="25">
        <v>0.5</v>
      </c>
      <c r="I36" s="26">
        <v>17.5</v>
      </c>
    </row>
    <row r="37" spans="1:9" x14ac:dyDescent="0.25">
      <c r="A37" s="28" t="s">
        <v>74</v>
      </c>
      <c r="B37" s="24">
        <v>24716</v>
      </c>
      <c r="C37" s="25">
        <v>1</v>
      </c>
      <c r="D37" s="26">
        <v>36</v>
      </c>
      <c r="F37" s="28" t="s">
        <v>75</v>
      </c>
      <c r="G37" s="24">
        <v>24716</v>
      </c>
      <c r="H37" s="25">
        <v>0.5</v>
      </c>
      <c r="I37" s="26">
        <v>18</v>
      </c>
    </row>
    <row r="38" spans="1:9" x14ac:dyDescent="0.25">
      <c r="A38" s="28" t="s">
        <v>74</v>
      </c>
      <c r="B38" s="24">
        <v>24746</v>
      </c>
      <c r="C38" s="25">
        <v>1</v>
      </c>
      <c r="D38" s="26">
        <v>37</v>
      </c>
      <c r="F38" s="28" t="s">
        <v>75</v>
      </c>
      <c r="G38" s="24">
        <v>24746</v>
      </c>
      <c r="H38" s="25">
        <v>0.5</v>
      </c>
      <c r="I38" s="26">
        <v>18.5</v>
      </c>
    </row>
    <row r="39" spans="1:9" x14ac:dyDescent="0.25">
      <c r="A39" s="28" t="s">
        <v>74</v>
      </c>
      <c r="B39" s="24">
        <v>24777</v>
      </c>
      <c r="C39" s="25">
        <v>1</v>
      </c>
      <c r="D39" s="26">
        <v>38</v>
      </c>
      <c r="F39" s="28" t="s">
        <v>75</v>
      </c>
      <c r="G39" s="24">
        <v>24777</v>
      </c>
      <c r="H39" s="25">
        <v>0.5</v>
      </c>
      <c r="I39" s="26">
        <v>19</v>
      </c>
    </row>
    <row r="40" spans="1:9" x14ac:dyDescent="0.25">
      <c r="A40" s="28" t="s">
        <v>74</v>
      </c>
      <c r="B40" s="24">
        <v>24807</v>
      </c>
      <c r="C40" s="25">
        <v>1</v>
      </c>
      <c r="D40" s="26">
        <v>39</v>
      </c>
      <c r="F40" s="28" t="s">
        <v>75</v>
      </c>
      <c r="G40" s="24">
        <v>24807</v>
      </c>
      <c r="H40" s="25">
        <v>0.5</v>
      </c>
      <c r="I40" s="26">
        <v>19.5</v>
      </c>
    </row>
    <row r="41" spans="1:9" x14ac:dyDescent="0.25">
      <c r="A41" s="28" t="s">
        <v>74</v>
      </c>
      <c r="B41" s="24">
        <v>24838</v>
      </c>
      <c r="C41" s="25">
        <v>1</v>
      </c>
      <c r="D41" s="26">
        <v>40</v>
      </c>
      <c r="F41" s="28" t="s">
        <v>75</v>
      </c>
      <c r="G41" s="24">
        <v>24838</v>
      </c>
      <c r="H41" s="25">
        <v>0.5</v>
      </c>
      <c r="I41" s="26">
        <v>20</v>
      </c>
    </row>
    <row r="42" spans="1:9" x14ac:dyDescent="0.25">
      <c r="A42" s="28" t="s">
        <v>74</v>
      </c>
      <c r="B42" s="24">
        <v>24869</v>
      </c>
      <c r="C42" s="25">
        <v>1</v>
      </c>
      <c r="D42" s="26">
        <v>41</v>
      </c>
      <c r="F42" s="28" t="s">
        <v>75</v>
      </c>
      <c r="G42" s="24">
        <v>24869</v>
      </c>
      <c r="H42" s="25">
        <v>0.5</v>
      </c>
      <c r="I42" s="26">
        <v>20.5</v>
      </c>
    </row>
    <row r="43" spans="1:9" x14ac:dyDescent="0.25">
      <c r="A43" s="28" t="s">
        <v>74</v>
      </c>
      <c r="B43" s="24">
        <v>24898</v>
      </c>
      <c r="C43" s="25">
        <v>1</v>
      </c>
      <c r="D43" s="26">
        <v>42</v>
      </c>
      <c r="F43" s="28" t="s">
        <v>75</v>
      </c>
      <c r="G43" s="24">
        <v>24898</v>
      </c>
      <c r="H43" s="25">
        <v>0.5</v>
      </c>
      <c r="I43" s="26">
        <v>21</v>
      </c>
    </row>
    <row r="44" spans="1:9" x14ac:dyDescent="0.25">
      <c r="A44" s="28" t="s">
        <v>74</v>
      </c>
      <c r="B44" s="24">
        <v>24929</v>
      </c>
      <c r="C44" s="25">
        <v>1</v>
      </c>
      <c r="D44" s="26">
        <v>43</v>
      </c>
      <c r="F44" s="28" t="s">
        <v>75</v>
      </c>
      <c r="G44" s="24">
        <v>24929</v>
      </c>
      <c r="H44" s="25">
        <v>0.5</v>
      </c>
      <c r="I44" s="26">
        <v>21.5</v>
      </c>
    </row>
    <row r="45" spans="1:9" x14ac:dyDescent="0.25">
      <c r="A45" s="28" t="s">
        <v>74</v>
      </c>
      <c r="B45" s="24">
        <v>24959</v>
      </c>
      <c r="C45" s="25">
        <v>1</v>
      </c>
      <c r="D45" s="26">
        <v>44</v>
      </c>
      <c r="F45" s="28" t="s">
        <v>75</v>
      </c>
      <c r="G45" s="24">
        <v>24959</v>
      </c>
      <c r="H45" s="25">
        <v>0.5</v>
      </c>
      <c r="I45" s="26">
        <v>22</v>
      </c>
    </row>
    <row r="46" spans="1:9" x14ac:dyDescent="0.25">
      <c r="A46" s="28" t="s">
        <v>74</v>
      </c>
      <c r="B46" s="24">
        <v>24990</v>
      </c>
      <c r="C46" s="25">
        <v>1</v>
      </c>
      <c r="D46" s="26">
        <v>45</v>
      </c>
      <c r="F46" s="28" t="s">
        <v>75</v>
      </c>
      <c r="G46" s="24">
        <v>24990</v>
      </c>
      <c r="H46" s="25">
        <v>0.5</v>
      </c>
      <c r="I46" s="26">
        <v>22.5</v>
      </c>
    </row>
    <row r="47" spans="1:9" x14ac:dyDescent="0.25">
      <c r="A47" s="28" t="s">
        <v>74</v>
      </c>
      <c r="B47" s="24">
        <v>25020</v>
      </c>
      <c r="C47" s="25">
        <v>1</v>
      </c>
      <c r="D47" s="26">
        <v>46</v>
      </c>
      <c r="F47" s="28" t="s">
        <v>75</v>
      </c>
      <c r="G47" s="24">
        <v>25020</v>
      </c>
      <c r="H47" s="25">
        <v>0.5</v>
      </c>
      <c r="I47" s="26">
        <v>23</v>
      </c>
    </row>
    <row r="48" spans="1:9" x14ac:dyDescent="0.25">
      <c r="A48" s="28" t="s">
        <v>74</v>
      </c>
      <c r="B48" s="24">
        <v>25051</v>
      </c>
      <c r="C48" s="25">
        <v>1</v>
      </c>
      <c r="D48" s="26">
        <v>47</v>
      </c>
      <c r="F48" s="28" t="s">
        <v>75</v>
      </c>
      <c r="G48" s="24">
        <v>25051</v>
      </c>
      <c r="H48" s="25">
        <v>0.5</v>
      </c>
      <c r="I48" s="26">
        <v>23.5</v>
      </c>
    </row>
    <row r="49" spans="1:9" x14ac:dyDescent="0.25">
      <c r="A49" s="28" t="s">
        <v>74</v>
      </c>
      <c r="B49" s="24">
        <v>25082</v>
      </c>
      <c r="C49" s="25">
        <v>1</v>
      </c>
      <c r="D49" s="26">
        <v>48</v>
      </c>
      <c r="F49" s="28" t="s">
        <v>75</v>
      </c>
      <c r="G49" s="24">
        <v>25082</v>
      </c>
      <c r="H49" s="25">
        <v>0.5</v>
      </c>
      <c r="I49" s="26">
        <v>24</v>
      </c>
    </row>
    <row r="50" spans="1:9" x14ac:dyDescent="0.25">
      <c r="A50" s="28" t="s">
        <v>74</v>
      </c>
      <c r="B50" s="24">
        <v>25112</v>
      </c>
      <c r="C50" s="25">
        <v>1</v>
      </c>
      <c r="D50" s="26">
        <v>49</v>
      </c>
      <c r="F50" s="28" t="s">
        <v>75</v>
      </c>
      <c r="G50" s="24">
        <v>25112</v>
      </c>
      <c r="H50" s="25">
        <v>0.5</v>
      </c>
      <c r="I50" s="26">
        <v>24.5</v>
      </c>
    </row>
    <row r="51" spans="1:9" x14ac:dyDescent="0.25">
      <c r="A51" s="28" t="s">
        <v>74</v>
      </c>
      <c r="B51" s="24">
        <v>25143</v>
      </c>
      <c r="C51" s="25">
        <v>1</v>
      </c>
      <c r="D51" s="26">
        <v>50</v>
      </c>
      <c r="F51" s="28" t="s">
        <v>75</v>
      </c>
      <c r="G51" s="24">
        <v>25143</v>
      </c>
      <c r="H51" s="25">
        <v>0.5</v>
      </c>
      <c r="I51" s="26">
        <v>25</v>
      </c>
    </row>
    <row r="52" spans="1:9" x14ac:dyDescent="0.25">
      <c r="A52" s="28" t="s">
        <v>74</v>
      </c>
      <c r="B52" s="24">
        <v>25173</v>
      </c>
      <c r="C52" s="25">
        <v>1</v>
      </c>
      <c r="D52" s="26">
        <v>51</v>
      </c>
      <c r="F52" s="28" t="s">
        <v>75</v>
      </c>
      <c r="G52" s="24">
        <v>25173</v>
      </c>
      <c r="H52" s="25">
        <v>0.5</v>
      </c>
      <c r="I52" s="26">
        <v>25.5</v>
      </c>
    </row>
    <row r="53" spans="1:9" x14ac:dyDescent="0.25">
      <c r="A53" s="28" t="s">
        <v>74</v>
      </c>
      <c r="B53" s="24">
        <v>25204</v>
      </c>
      <c r="C53" s="25">
        <v>1</v>
      </c>
      <c r="D53" s="26">
        <v>52</v>
      </c>
      <c r="F53" s="28" t="s">
        <v>75</v>
      </c>
      <c r="G53" s="24">
        <v>25204</v>
      </c>
      <c r="H53" s="25">
        <v>0.5</v>
      </c>
      <c r="I53" s="26">
        <v>26</v>
      </c>
    </row>
    <row r="54" spans="1:9" x14ac:dyDescent="0.25">
      <c r="A54" s="28" t="s">
        <v>74</v>
      </c>
      <c r="B54" s="24">
        <v>25235</v>
      </c>
      <c r="C54" s="25">
        <v>1</v>
      </c>
      <c r="D54" s="26">
        <v>53</v>
      </c>
      <c r="F54" s="28" t="s">
        <v>75</v>
      </c>
      <c r="G54" s="24">
        <v>25235</v>
      </c>
      <c r="H54" s="25">
        <v>0.5</v>
      </c>
      <c r="I54" s="26">
        <v>26.5</v>
      </c>
    </row>
    <row r="55" spans="1:9" x14ac:dyDescent="0.25">
      <c r="A55" s="28" t="s">
        <v>74</v>
      </c>
      <c r="B55" s="24">
        <v>25263</v>
      </c>
      <c r="C55" s="25">
        <v>1</v>
      </c>
      <c r="D55" s="26">
        <v>54</v>
      </c>
      <c r="F55" s="28" t="s">
        <v>75</v>
      </c>
      <c r="G55" s="24">
        <v>25263</v>
      </c>
      <c r="H55" s="25">
        <v>0.5</v>
      </c>
      <c r="I55" s="26">
        <v>27</v>
      </c>
    </row>
    <row r="56" spans="1:9" x14ac:dyDescent="0.25">
      <c r="A56" s="28" t="s">
        <v>74</v>
      </c>
      <c r="B56" s="24">
        <v>25294</v>
      </c>
      <c r="C56" s="25">
        <v>1</v>
      </c>
      <c r="D56" s="26">
        <v>55</v>
      </c>
      <c r="F56" s="28" t="s">
        <v>75</v>
      </c>
      <c r="G56" s="24">
        <v>25294</v>
      </c>
      <c r="H56" s="25">
        <v>0.5</v>
      </c>
      <c r="I56" s="26">
        <v>27.5</v>
      </c>
    </row>
    <row r="57" spans="1:9" x14ac:dyDescent="0.25">
      <c r="A57" s="28" t="s">
        <v>74</v>
      </c>
      <c r="B57" s="24">
        <v>25324</v>
      </c>
      <c r="C57" s="25">
        <v>1</v>
      </c>
      <c r="D57" s="26">
        <v>56</v>
      </c>
      <c r="F57" s="28" t="s">
        <v>75</v>
      </c>
      <c r="G57" s="24">
        <v>25324</v>
      </c>
      <c r="H57" s="25">
        <v>0.5</v>
      </c>
      <c r="I57" s="26">
        <v>28</v>
      </c>
    </row>
    <row r="58" spans="1:9" x14ac:dyDescent="0.25">
      <c r="A58" s="28" t="s">
        <v>74</v>
      </c>
      <c r="B58" s="24">
        <v>25355</v>
      </c>
      <c r="C58" s="25">
        <v>1</v>
      </c>
      <c r="D58" s="26">
        <v>57</v>
      </c>
      <c r="F58" s="28" t="s">
        <v>75</v>
      </c>
      <c r="G58" s="24">
        <v>25355</v>
      </c>
      <c r="H58" s="25">
        <v>0.5</v>
      </c>
      <c r="I58" s="26">
        <v>28.5</v>
      </c>
    </row>
    <row r="59" spans="1:9" x14ac:dyDescent="0.25">
      <c r="A59" s="28" t="s">
        <v>74</v>
      </c>
      <c r="B59" s="24">
        <v>25385</v>
      </c>
      <c r="C59" s="25">
        <v>1</v>
      </c>
      <c r="D59" s="26">
        <v>58</v>
      </c>
      <c r="F59" s="28" t="s">
        <v>75</v>
      </c>
      <c r="G59" s="24">
        <v>25385</v>
      </c>
      <c r="H59" s="25">
        <v>0.5</v>
      </c>
      <c r="I59" s="26">
        <v>29</v>
      </c>
    </row>
    <row r="60" spans="1:9" x14ac:dyDescent="0.25">
      <c r="A60" s="28" t="s">
        <v>74</v>
      </c>
      <c r="B60" s="24">
        <v>25416</v>
      </c>
      <c r="C60" s="25">
        <v>1</v>
      </c>
      <c r="D60" s="26">
        <v>59</v>
      </c>
      <c r="F60" s="28" t="s">
        <v>75</v>
      </c>
      <c r="G60" s="24">
        <v>25416</v>
      </c>
      <c r="H60" s="25">
        <v>0.5</v>
      </c>
      <c r="I60" s="26">
        <v>29.5</v>
      </c>
    </row>
    <row r="61" spans="1:9" x14ac:dyDescent="0.25">
      <c r="A61" s="28" t="s">
        <v>74</v>
      </c>
      <c r="B61" s="24">
        <v>25447</v>
      </c>
      <c r="C61" s="25">
        <v>1</v>
      </c>
      <c r="D61" s="26">
        <v>60</v>
      </c>
      <c r="F61" s="28" t="s">
        <v>75</v>
      </c>
      <c r="G61" s="24">
        <v>25447</v>
      </c>
      <c r="H61" s="25">
        <v>0.5</v>
      </c>
      <c r="I61" s="26">
        <v>30</v>
      </c>
    </row>
    <row r="62" spans="1:9" x14ac:dyDescent="0.25">
      <c r="A62" s="28" t="s">
        <v>74</v>
      </c>
      <c r="B62" s="24">
        <v>25477</v>
      </c>
      <c r="C62" s="25">
        <v>1</v>
      </c>
      <c r="D62" s="26">
        <v>61</v>
      </c>
      <c r="F62" s="28" t="s">
        <v>75</v>
      </c>
      <c r="G62" s="24">
        <v>25477</v>
      </c>
      <c r="H62" s="25">
        <v>0.5</v>
      </c>
      <c r="I62" s="26">
        <v>30.5</v>
      </c>
    </row>
    <row r="63" spans="1:9" x14ac:dyDescent="0.25">
      <c r="A63" s="28" t="s">
        <v>74</v>
      </c>
      <c r="B63" s="24">
        <v>25508</v>
      </c>
      <c r="C63" s="25">
        <v>1</v>
      </c>
      <c r="D63" s="26">
        <v>62</v>
      </c>
      <c r="F63" s="28" t="s">
        <v>75</v>
      </c>
      <c r="G63" s="24">
        <v>25508</v>
      </c>
      <c r="H63" s="25">
        <v>0.5</v>
      </c>
      <c r="I63" s="26">
        <v>31</v>
      </c>
    </row>
    <row r="64" spans="1:9" x14ac:dyDescent="0.25">
      <c r="A64" s="28" t="s">
        <v>74</v>
      </c>
      <c r="B64" s="24">
        <v>25538</v>
      </c>
      <c r="C64" s="25">
        <v>1</v>
      </c>
      <c r="D64" s="26">
        <v>63</v>
      </c>
      <c r="F64" s="28" t="s">
        <v>75</v>
      </c>
      <c r="G64" s="24">
        <v>25538</v>
      </c>
      <c r="H64" s="25">
        <v>0.5</v>
      </c>
      <c r="I64" s="26">
        <v>31.5</v>
      </c>
    </row>
    <row r="65" spans="1:9" x14ac:dyDescent="0.25">
      <c r="A65" s="28" t="s">
        <v>74</v>
      </c>
      <c r="B65" s="24">
        <v>25569</v>
      </c>
      <c r="C65" s="25">
        <v>1</v>
      </c>
      <c r="D65" s="26">
        <v>64</v>
      </c>
      <c r="F65" s="28" t="s">
        <v>75</v>
      </c>
      <c r="G65" s="24">
        <v>25569</v>
      </c>
      <c r="H65" s="25">
        <v>0.5</v>
      </c>
      <c r="I65" s="26">
        <v>32</v>
      </c>
    </row>
    <row r="66" spans="1:9" x14ac:dyDescent="0.25">
      <c r="A66" s="28" t="s">
        <v>74</v>
      </c>
      <c r="B66" s="24">
        <v>25600</v>
      </c>
      <c r="C66" s="25">
        <v>1</v>
      </c>
      <c r="D66" s="26">
        <v>65</v>
      </c>
      <c r="F66" s="28" t="s">
        <v>75</v>
      </c>
      <c r="G66" s="24">
        <v>25600</v>
      </c>
      <c r="H66" s="25">
        <v>0.5</v>
      </c>
      <c r="I66" s="26">
        <v>32.5</v>
      </c>
    </row>
    <row r="67" spans="1:9" x14ac:dyDescent="0.25">
      <c r="A67" s="28" t="s">
        <v>74</v>
      </c>
      <c r="B67" s="24">
        <v>25628</v>
      </c>
      <c r="C67" s="25">
        <v>1</v>
      </c>
      <c r="D67" s="26">
        <v>66</v>
      </c>
      <c r="F67" s="28" t="s">
        <v>75</v>
      </c>
      <c r="G67" s="24">
        <v>25628</v>
      </c>
      <c r="H67" s="25">
        <v>0.5</v>
      </c>
      <c r="I67" s="26">
        <v>33</v>
      </c>
    </row>
    <row r="68" spans="1:9" x14ac:dyDescent="0.25">
      <c r="A68" s="28" t="s">
        <v>74</v>
      </c>
      <c r="B68" s="24">
        <v>25659</v>
      </c>
      <c r="C68" s="25">
        <v>1</v>
      </c>
      <c r="D68" s="26">
        <v>67</v>
      </c>
      <c r="F68" s="28" t="s">
        <v>75</v>
      </c>
      <c r="G68" s="24">
        <v>25659</v>
      </c>
      <c r="H68" s="25">
        <v>0.5</v>
      </c>
      <c r="I68" s="26">
        <v>33.5</v>
      </c>
    </row>
    <row r="69" spans="1:9" x14ac:dyDescent="0.25">
      <c r="A69" s="28" t="s">
        <v>74</v>
      </c>
      <c r="B69" s="24">
        <v>25689</v>
      </c>
      <c r="C69" s="25">
        <v>1</v>
      </c>
      <c r="D69" s="26">
        <v>68</v>
      </c>
      <c r="F69" s="28" t="s">
        <v>75</v>
      </c>
      <c r="G69" s="24">
        <v>25689</v>
      </c>
      <c r="H69" s="25">
        <v>0.5</v>
      </c>
      <c r="I69" s="26">
        <v>34</v>
      </c>
    </row>
    <row r="70" spans="1:9" x14ac:dyDescent="0.25">
      <c r="A70" s="28" t="s">
        <v>74</v>
      </c>
      <c r="B70" s="24">
        <v>25720</v>
      </c>
      <c r="C70" s="25">
        <v>1</v>
      </c>
      <c r="D70" s="26">
        <v>69</v>
      </c>
      <c r="F70" s="28" t="s">
        <v>75</v>
      </c>
      <c r="G70" s="24">
        <v>25720</v>
      </c>
      <c r="H70" s="25">
        <v>0.5</v>
      </c>
      <c r="I70" s="26">
        <v>34.5</v>
      </c>
    </row>
    <row r="71" spans="1:9" x14ac:dyDescent="0.25">
      <c r="A71" s="28" t="s">
        <v>74</v>
      </c>
      <c r="B71" s="24">
        <v>25750</v>
      </c>
      <c r="C71" s="25">
        <v>1</v>
      </c>
      <c r="D71" s="26">
        <v>70</v>
      </c>
      <c r="F71" s="28" t="s">
        <v>75</v>
      </c>
      <c r="G71" s="24">
        <v>25750</v>
      </c>
      <c r="H71" s="25">
        <v>0.5</v>
      </c>
      <c r="I71" s="26">
        <v>35</v>
      </c>
    </row>
    <row r="72" spans="1:9" x14ac:dyDescent="0.25">
      <c r="A72" s="28" t="s">
        <v>74</v>
      </c>
      <c r="B72" s="24">
        <v>25781</v>
      </c>
      <c r="C72" s="25">
        <v>1</v>
      </c>
      <c r="D72" s="26">
        <v>71</v>
      </c>
      <c r="F72" s="28" t="s">
        <v>75</v>
      </c>
      <c r="G72" s="24">
        <v>25781</v>
      </c>
      <c r="H72" s="25">
        <v>0.5</v>
      </c>
      <c r="I72" s="26">
        <v>35.5</v>
      </c>
    </row>
    <row r="73" spans="1:9" x14ac:dyDescent="0.25">
      <c r="A73" s="28" t="s">
        <v>74</v>
      </c>
      <c r="B73" s="24">
        <v>25812</v>
      </c>
      <c r="C73" s="25">
        <v>1</v>
      </c>
      <c r="D73" s="26">
        <v>72</v>
      </c>
      <c r="F73" s="28" t="s">
        <v>75</v>
      </c>
      <c r="G73" s="24">
        <v>25812</v>
      </c>
      <c r="H73" s="25">
        <v>0.5</v>
      </c>
      <c r="I73" s="26">
        <v>36</v>
      </c>
    </row>
    <row r="74" spans="1:9" x14ac:dyDescent="0.25">
      <c r="A74" s="28" t="s">
        <v>74</v>
      </c>
      <c r="B74" s="24">
        <v>25842</v>
      </c>
      <c r="C74" s="25">
        <v>1</v>
      </c>
      <c r="D74" s="26">
        <v>73</v>
      </c>
      <c r="F74" s="28" t="s">
        <v>75</v>
      </c>
      <c r="G74" s="24">
        <v>25842</v>
      </c>
      <c r="H74" s="25">
        <v>0.5</v>
      </c>
      <c r="I74" s="26">
        <v>36.5</v>
      </c>
    </row>
    <row r="75" spans="1:9" x14ac:dyDescent="0.25">
      <c r="A75" s="28" t="s">
        <v>74</v>
      </c>
      <c r="B75" s="24">
        <v>25873</v>
      </c>
      <c r="C75" s="25">
        <v>1</v>
      </c>
      <c r="D75" s="26">
        <v>74</v>
      </c>
      <c r="F75" s="28" t="s">
        <v>75</v>
      </c>
      <c r="G75" s="24">
        <v>25873</v>
      </c>
      <c r="H75" s="25">
        <v>0.5</v>
      </c>
      <c r="I75" s="26">
        <v>37</v>
      </c>
    </row>
    <row r="76" spans="1:9" x14ac:dyDescent="0.25">
      <c r="A76" s="28" t="s">
        <v>74</v>
      </c>
      <c r="B76" s="24">
        <v>25903</v>
      </c>
      <c r="C76" s="25">
        <v>1</v>
      </c>
      <c r="D76" s="26">
        <v>75</v>
      </c>
      <c r="F76" s="28" t="s">
        <v>75</v>
      </c>
      <c r="G76" s="24">
        <v>25903</v>
      </c>
      <c r="H76" s="25">
        <v>0.5</v>
      </c>
      <c r="I76" s="26">
        <v>37.5</v>
      </c>
    </row>
    <row r="77" spans="1:9" x14ac:dyDescent="0.25">
      <c r="A77" s="28" t="s">
        <v>74</v>
      </c>
      <c r="B77" s="24">
        <v>25934</v>
      </c>
      <c r="C77" s="25">
        <v>1</v>
      </c>
      <c r="D77" s="26">
        <v>76</v>
      </c>
      <c r="F77" s="28" t="s">
        <v>75</v>
      </c>
      <c r="G77" s="24">
        <v>25934</v>
      </c>
      <c r="H77" s="25">
        <v>0.5</v>
      </c>
      <c r="I77" s="26">
        <v>38</v>
      </c>
    </row>
    <row r="78" spans="1:9" x14ac:dyDescent="0.25">
      <c r="A78" s="28" t="s">
        <v>74</v>
      </c>
      <c r="B78" s="24">
        <v>25965</v>
      </c>
      <c r="C78" s="25">
        <v>1</v>
      </c>
      <c r="D78" s="26">
        <v>77</v>
      </c>
      <c r="F78" s="28" t="s">
        <v>75</v>
      </c>
      <c r="G78" s="24">
        <v>25965</v>
      </c>
      <c r="H78" s="25">
        <v>0.5</v>
      </c>
      <c r="I78" s="26">
        <v>38.5</v>
      </c>
    </row>
    <row r="79" spans="1:9" x14ac:dyDescent="0.25">
      <c r="A79" s="28" t="s">
        <v>74</v>
      </c>
      <c r="B79" s="24">
        <v>25993</v>
      </c>
      <c r="C79" s="25">
        <v>1</v>
      </c>
      <c r="D79" s="26">
        <v>78</v>
      </c>
      <c r="F79" s="28" t="s">
        <v>75</v>
      </c>
      <c r="G79" s="24">
        <v>25993</v>
      </c>
      <c r="H79" s="25">
        <v>0.5</v>
      </c>
      <c r="I79" s="26">
        <v>39</v>
      </c>
    </row>
    <row r="80" spans="1:9" x14ac:dyDescent="0.25">
      <c r="A80" s="28" t="s">
        <v>74</v>
      </c>
      <c r="B80" s="24">
        <v>26024</v>
      </c>
      <c r="C80" s="25">
        <v>1</v>
      </c>
      <c r="D80" s="26">
        <v>79</v>
      </c>
      <c r="F80" s="28" t="s">
        <v>75</v>
      </c>
      <c r="G80" s="24">
        <v>26024</v>
      </c>
      <c r="H80" s="25">
        <v>0.5</v>
      </c>
      <c r="I80" s="26">
        <v>39.5</v>
      </c>
    </row>
    <row r="81" spans="1:9" x14ac:dyDescent="0.25">
      <c r="A81" s="28" t="s">
        <v>74</v>
      </c>
      <c r="B81" s="24">
        <v>26054</v>
      </c>
      <c r="C81" s="25">
        <v>1</v>
      </c>
      <c r="D81" s="26">
        <v>80</v>
      </c>
      <c r="F81" s="28" t="s">
        <v>75</v>
      </c>
      <c r="G81" s="24">
        <v>26054</v>
      </c>
      <c r="H81" s="25">
        <v>0.5</v>
      </c>
      <c r="I81" s="26">
        <v>40</v>
      </c>
    </row>
    <row r="82" spans="1:9" x14ac:dyDescent="0.25">
      <c r="A82" s="28" t="s">
        <v>74</v>
      </c>
      <c r="B82" s="24">
        <v>26085</v>
      </c>
      <c r="C82" s="25">
        <v>1</v>
      </c>
      <c r="D82" s="26">
        <v>81</v>
      </c>
      <c r="F82" s="28" t="s">
        <v>75</v>
      </c>
      <c r="G82" s="24">
        <v>26085</v>
      </c>
      <c r="H82" s="25">
        <v>0.5</v>
      </c>
      <c r="I82" s="26">
        <v>40.5</v>
      </c>
    </row>
    <row r="83" spans="1:9" x14ac:dyDescent="0.25">
      <c r="A83" s="28" t="s">
        <v>74</v>
      </c>
      <c r="B83" s="24">
        <v>26115</v>
      </c>
      <c r="C83" s="25">
        <v>1</v>
      </c>
      <c r="D83" s="26">
        <v>82</v>
      </c>
      <c r="F83" s="28" t="s">
        <v>75</v>
      </c>
      <c r="G83" s="24">
        <v>26115</v>
      </c>
      <c r="H83" s="25">
        <v>0.5</v>
      </c>
      <c r="I83" s="26">
        <v>41</v>
      </c>
    </row>
    <row r="84" spans="1:9" x14ac:dyDescent="0.25">
      <c r="A84" s="28" t="s">
        <v>74</v>
      </c>
      <c r="B84" s="24">
        <v>26146</v>
      </c>
      <c r="C84" s="25">
        <v>1</v>
      </c>
      <c r="D84" s="26">
        <v>83</v>
      </c>
      <c r="F84" s="28" t="s">
        <v>75</v>
      </c>
      <c r="G84" s="24">
        <v>26146</v>
      </c>
      <c r="H84" s="25">
        <v>0.5</v>
      </c>
      <c r="I84" s="26">
        <v>41.5</v>
      </c>
    </row>
    <row r="85" spans="1:9" x14ac:dyDescent="0.25">
      <c r="A85" s="28" t="s">
        <v>74</v>
      </c>
      <c r="B85" s="24">
        <v>26177</v>
      </c>
      <c r="C85" s="25">
        <v>1</v>
      </c>
      <c r="D85" s="26">
        <v>84</v>
      </c>
      <c r="F85" s="28" t="s">
        <v>75</v>
      </c>
      <c r="G85" s="24">
        <v>26177</v>
      </c>
      <c r="H85" s="25">
        <v>0.5</v>
      </c>
      <c r="I85" s="26">
        <v>42</v>
      </c>
    </row>
    <row r="86" spans="1:9" x14ac:dyDescent="0.25">
      <c r="A86" s="28" t="s">
        <v>74</v>
      </c>
      <c r="B86" s="24">
        <v>26207</v>
      </c>
      <c r="C86" s="25">
        <v>1</v>
      </c>
      <c r="D86" s="26">
        <v>85</v>
      </c>
      <c r="F86" s="28" t="s">
        <v>75</v>
      </c>
      <c r="G86" s="24">
        <v>26207</v>
      </c>
      <c r="H86" s="25">
        <v>0.5</v>
      </c>
      <c r="I86" s="26">
        <v>42.5</v>
      </c>
    </row>
    <row r="87" spans="1:9" x14ac:dyDescent="0.25">
      <c r="A87" s="28" t="s">
        <v>74</v>
      </c>
      <c r="B87" s="24">
        <v>26238</v>
      </c>
      <c r="C87" s="25">
        <v>1</v>
      </c>
      <c r="D87" s="26">
        <v>86</v>
      </c>
      <c r="F87" s="28" t="s">
        <v>75</v>
      </c>
      <c r="G87" s="24">
        <v>26238</v>
      </c>
      <c r="H87" s="25">
        <v>0.5</v>
      </c>
      <c r="I87" s="26">
        <v>43</v>
      </c>
    </row>
    <row r="88" spans="1:9" x14ac:dyDescent="0.25">
      <c r="A88" s="28" t="s">
        <v>74</v>
      </c>
      <c r="B88" s="24">
        <v>26268</v>
      </c>
      <c r="C88" s="25">
        <v>1</v>
      </c>
      <c r="D88" s="26">
        <v>87</v>
      </c>
      <c r="F88" s="28" t="s">
        <v>75</v>
      </c>
      <c r="G88" s="24">
        <v>26268</v>
      </c>
      <c r="H88" s="25">
        <v>0.5</v>
      </c>
      <c r="I88" s="26">
        <v>43.5</v>
      </c>
    </row>
    <row r="89" spans="1:9" x14ac:dyDescent="0.25">
      <c r="A89" s="28" t="s">
        <v>74</v>
      </c>
      <c r="B89" s="24">
        <v>26299</v>
      </c>
      <c r="C89" s="25">
        <v>1</v>
      </c>
      <c r="D89" s="26">
        <v>88</v>
      </c>
      <c r="F89" s="28" t="s">
        <v>75</v>
      </c>
      <c r="G89" s="24">
        <v>26299</v>
      </c>
      <c r="H89" s="25">
        <v>0.5</v>
      </c>
      <c r="I89" s="26">
        <v>44</v>
      </c>
    </row>
    <row r="90" spans="1:9" x14ac:dyDescent="0.25">
      <c r="A90" s="28" t="s">
        <v>74</v>
      </c>
      <c r="B90" s="24">
        <v>26330</v>
      </c>
      <c r="C90" s="25">
        <v>1</v>
      </c>
      <c r="D90" s="26">
        <v>89</v>
      </c>
      <c r="F90" s="28" t="s">
        <v>75</v>
      </c>
      <c r="G90" s="24">
        <v>26330</v>
      </c>
      <c r="H90" s="25">
        <v>0.5</v>
      </c>
      <c r="I90" s="26">
        <v>44.5</v>
      </c>
    </row>
    <row r="91" spans="1:9" x14ac:dyDescent="0.25">
      <c r="A91" s="28" t="s">
        <v>74</v>
      </c>
      <c r="B91" s="24">
        <v>26359</v>
      </c>
      <c r="C91" s="25">
        <v>1</v>
      </c>
      <c r="D91" s="26">
        <v>90</v>
      </c>
      <c r="F91" s="28" t="s">
        <v>75</v>
      </c>
      <c r="G91" s="24">
        <v>26359</v>
      </c>
      <c r="H91" s="25">
        <v>0.5</v>
      </c>
      <c r="I91" s="26">
        <v>45</v>
      </c>
    </row>
    <row r="92" spans="1:9" x14ac:dyDescent="0.25">
      <c r="A92" s="28" t="s">
        <v>74</v>
      </c>
      <c r="B92" s="24">
        <v>26390</v>
      </c>
      <c r="C92" s="25">
        <v>1</v>
      </c>
      <c r="D92" s="26">
        <v>91</v>
      </c>
      <c r="F92" s="28" t="s">
        <v>75</v>
      </c>
      <c r="G92" s="24">
        <v>26390</v>
      </c>
      <c r="H92" s="25">
        <v>0.5</v>
      </c>
      <c r="I92" s="26">
        <v>45.5</v>
      </c>
    </row>
    <row r="93" spans="1:9" x14ac:dyDescent="0.25">
      <c r="A93" s="28" t="s">
        <v>74</v>
      </c>
      <c r="B93" s="24">
        <v>26420</v>
      </c>
      <c r="C93" s="25">
        <v>1</v>
      </c>
      <c r="D93" s="26">
        <v>92</v>
      </c>
      <c r="F93" s="28" t="s">
        <v>75</v>
      </c>
      <c r="G93" s="24">
        <v>26420</v>
      </c>
      <c r="H93" s="25">
        <v>0.5</v>
      </c>
      <c r="I93" s="26">
        <v>46</v>
      </c>
    </row>
    <row r="94" spans="1:9" x14ac:dyDescent="0.25">
      <c r="A94" s="28" t="s">
        <v>74</v>
      </c>
      <c r="B94" s="24">
        <v>26451</v>
      </c>
      <c r="C94" s="25">
        <v>1</v>
      </c>
      <c r="D94" s="26">
        <v>93</v>
      </c>
      <c r="F94" s="28" t="s">
        <v>75</v>
      </c>
      <c r="G94" s="24">
        <v>26451</v>
      </c>
      <c r="H94" s="25">
        <v>0.5</v>
      </c>
      <c r="I94" s="26">
        <v>46.5</v>
      </c>
    </row>
    <row r="95" spans="1:9" x14ac:dyDescent="0.25">
      <c r="A95" s="28" t="s">
        <v>74</v>
      </c>
      <c r="B95" s="24">
        <v>26481</v>
      </c>
      <c r="C95" s="25">
        <v>1</v>
      </c>
      <c r="D95" s="26">
        <v>94</v>
      </c>
      <c r="F95" s="28" t="s">
        <v>75</v>
      </c>
      <c r="G95" s="24">
        <v>26481</v>
      </c>
      <c r="H95" s="25">
        <v>0.5</v>
      </c>
      <c r="I95" s="26">
        <v>47</v>
      </c>
    </row>
    <row r="96" spans="1:9" x14ac:dyDescent="0.25">
      <c r="A96" s="28" t="s">
        <v>74</v>
      </c>
      <c r="B96" s="24">
        <v>26512</v>
      </c>
      <c r="C96" s="25">
        <v>1</v>
      </c>
      <c r="D96" s="26">
        <v>95</v>
      </c>
      <c r="F96" s="28" t="s">
        <v>75</v>
      </c>
      <c r="G96" s="24">
        <v>26512</v>
      </c>
      <c r="H96" s="25">
        <v>0.5</v>
      </c>
      <c r="I96" s="26">
        <v>47.5</v>
      </c>
    </row>
    <row r="97" spans="1:9" x14ac:dyDescent="0.25">
      <c r="A97" s="28" t="s">
        <v>74</v>
      </c>
      <c r="B97" s="24">
        <v>26543</v>
      </c>
      <c r="C97" s="25">
        <v>1</v>
      </c>
      <c r="D97" s="26">
        <v>96</v>
      </c>
      <c r="F97" s="28" t="s">
        <v>75</v>
      </c>
      <c r="G97" s="24">
        <v>26543</v>
      </c>
      <c r="H97" s="25">
        <v>0.5</v>
      </c>
      <c r="I97" s="26">
        <v>48</v>
      </c>
    </row>
    <row r="98" spans="1:9" x14ac:dyDescent="0.25">
      <c r="A98" s="28" t="s">
        <v>74</v>
      </c>
      <c r="B98" s="24">
        <v>26573</v>
      </c>
      <c r="C98" s="25">
        <v>1</v>
      </c>
      <c r="D98" s="26">
        <v>97</v>
      </c>
      <c r="F98" s="28" t="s">
        <v>75</v>
      </c>
      <c r="G98" s="24">
        <v>26573</v>
      </c>
      <c r="H98" s="25">
        <v>0.5</v>
      </c>
      <c r="I98" s="26">
        <v>48.5</v>
      </c>
    </row>
    <row r="99" spans="1:9" x14ac:dyDescent="0.25">
      <c r="A99" s="28" t="s">
        <v>74</v>
      </c>
      <c r="B99" s="24">
        <v>26604</v>
      </c>
      <c r="C99" s="25">
        <v>1</v>
      </c>
      <c r="D99" s="26">
        <v>98</v>
      </c>
      <c r="F99" s="28" t="s">
        <v>75</v>
      </c>
      <c r="G99" s="24">
        <v>26604</v>
      </c>
      <c r="H99" s="25">
        <v>0.5</v>
      </c>
      <c r="I99" s="26">
        <v>49</v>
      </c>
    </row>
    <row r="100" spans="1:9" x14ac:dyDescent="0.25">
      <c r="A100" s="28" t="s">
        <v>74</v>
      </c>
      <c r="B100" s="24">
        <v>26634</v>
      </c>
      <c r="C100" s="25">
        <v>1</v>
      </c>
      <c r="D100" s="26">
        <v>99</v>
      </c>
      <c r="F100" s="28" t="s">
        <v>75</v>
      </c>
      <c r="G100" s="24">
        <v>26634</v>
      </c>
      <c r="H100" s="25">
        <v>0.5</v>
      </c>
      <c r="I100" s="26">
        <v>49.5</v>
      </c>
    </row>
    <row r="101" spans="1:9" x14ac:dyDescent="0.25">
      <c r="A101" s="28" t="s">
        <v>74</v>
      </c>
      <c r="B101" s="24">
        <v>26665</v>
      </c>
      <c r="C101" s="25">
        <v>1</v>
      </c>
      <c r="D101" s="26">
        <v>100</v>
      </c>
      <c r="F101" s="28" t="s">
        <v>75</v>
      </c>
      <c r="G101" s="24">
        <v>26665</v>
      </c>
      <c r="H101" s="25">
        <v>0.5</v>
      </c>
      <c r="I101" s="26">
        <v>50</v>
      </c>
    </row>
    <row r="102" spans="1:9" x14ac:dyDescent="0.25">
      <c r="A102" s="28" t="s">
        <v>74</v>
      </c>
      <c r="B102" s="24">
        <v>26696</v>
      </c>
      <c r="C102" s="25">
        <v>1</v>
      </c>
      <c r="D102" s="26">
        <v>101</v>
      </c>
      <c r="F102" s="28" t="s">
        <v>75</v>
      </c>
      <c r="G102" s="24">
        <v>26696</v>
      </c>
      <c r="H102" s="25">
        <v>0.5</v>
      </c>
      <c r="I102" s="26">
        <v>50.5</v>
      </c>
    </row>
    <row r="103" spans="1:9" x14ac:dyDescent="0.25">
      <c r="A103" s="28" t="s">
        <v>74</v>
      </c>
      <c r="B103" s="24">
        <v>26724</v>
      </c>
      <c r="C103" s="25">
        <v>1</v>
      </c>
      <c r="D103" s="26">
        <v>102</v>
      </c>
      <c r="F103" s="28" t="s">
        <v>75</v>
      </c>
      <c r="G103" s="24">
        <v>26724</v>
      </c>
      <c r="H103" s="25">
        <v>0.5</v>
      </c>
      <c r="I103" s="26">
        <v>51</v>
      </c>
    </row>
    <row r="104" spans="1:9" x14ac:dyDescent="0.25">
      <c r="A104" s="28" t="s">
        <v>74</v>
      </c>
      <c r="B104" s="24">
        <v>26755</v>
      </c>
      <c r="C104" s="25">
        <v>1</v>
      </c>
      <c r="D104" s="26">
        <v>103</v>
      </c>
      <c r="F104" s="28" t="s">
        <v>75</v>
      </c>
      <c r="G104" s="24">
        <v>26755</v>
      </c>
      <c r="H104" s="25">
        <v>0.5</v>
      </c>
      <c r="I104" s="26">
        <v>51.5</v>
      </c>
    </row>
    <row r="105" spans="1:9" x14ac:dyDescent="0.25">
      <c r="A105" s="28" t="s">
        <v>74</v>
      </c>
      <c r="B105" s="24">
        <v>26785</v>
      </c>
      <c r="C105" s="25">
        <v>1</v>
      </c>
      <c r="D105" s="26">
        <v>104</v>
      </c>
      <c r="F105" s="28" t="s">
        <v>75</v>
      </c>
      <c r="G105" s="24">
        <v>26785</v>
      </c>
      <c r="H105" s="25">
        <v>0.5</v>
      </c>
      <c r="I105" s="26">
        <v>52</v>
      </c>
    </row>
    <row r="106" spans="1:9" x14ac:dyDescent="0.25">
      <c r="A106" s="28" t="s">
        <v>74</v>
      </c>
      <c r="B106" s="24">
        <v>26816</v>
      </c>
      <c r="C106" s="25">
        <v>1</v>
      </c>
      <c r="D106" s="26">
        <v>105</v>
      </c>
      <c r="F106" s="28" t="s">
        <v>75</v>
      </c>
      <c r="G106" s="24">
        <v>26816</v>
      </c>
      <c r="H106" s="25">
        <v>0.5</v>
      </c>
      <c r="I106" s="26">
        <v>52.5</v>
      </c>
    </row>
    <row r="107" spans="1:9" x14ac:dyDescent="0.25">
      <c r="A107" s="28" t="s">
        <v>74</v>
      </c>
      <c r="B107" s="24">
        <v>26846</v>
      </c>
      <c r="C107" s="25">
        <v>1</v>
      </c>
      <c r="D107" s="26">
        <v>106</v>
      </c>
      <c r="F107" s="28" t="s">
        <v>75</v>
      </c>
      <c r="G107" s="24">
        <v>26846</v>
      </c>
      <c r="H107" s="25">
        <v>0.5</v>
      </c>
      <c r="I107" s="26">
        <v>53</v>
      </c>
    </row>
    <row r="108" spans="1:9" x14ac:dyDescent="0.25">
      <c r="A108" s="28" t="s">
        <v>74</v>
      </c>
      <c r="B108" s="24">
        <v>26877</v>
      </c>
      <c r="C108" s="25">
        <v>1</v>
      </c>
      <c r="D108" s="26">
        <v>107</v>
      </c>
      <c r="F108" s="28" t="s">
        <v>75</v>
      </c>
      <c r="G108" s="24">
        <v>26877</v>
      </c>
      <c r="H108" s="25">
        <v>0.5</v>
      </c>
      <c r="I108" s="26">
        <v>53.5</v>
      </c>
    </row>
    <row r="109" spans="1:9" x14ac:dyDescent="0.25">
      <c r="A109" s="28" t="s">
        <v>74</v>
      </c>
      <c r="B109" s="24">
        <v>26908</v>
      </c>
      <c r="C109" s="25">
        <v>1</v>
      </c>
      <c r="D109" s="26">
        <v>108</v>
      </c>
      <c r="F109" s="28" t="s">
        <v>75</v>
      </c>
      <c r="G109" s="24">
        <v>26908</v>
      </c>
      <c r="H109" s="25">
        <v>0.5</v>
      </c>
      <c r="I109" s="26">
        <v>54</v>
      </c>
    </row>
    <row r="110" spans="1:9" x14ac:dyDescent="0.25">
      <c r="A110" s="28" t="s">
        <v>74</v>
      </c>
      <c r="B110" s="24">
        <v>26938</v>
      </c>
      <c r="C110" s="25">
        <v>1</v>
      </c>
      <c r="D110" s="26">
        <v>109</v>
      </c>
      <c r="F110" s="28" t="s">
        <v>75</v>
      </c>
      <c r="G110" s="24">
        <v>26938</v>
      </c>
      <c r="H110" s="25">
        <v>0.5</v>
      </c>
      <c r="I110" s="26">
        <v>54.5</v>
      </c>
    </row>
    <row r="111" spans="1:9" x14ac:dyDescent="0.25">
      <c r="A111" s="28" t="s">
        <v>74</v>
      </c>
      <c r="B111" s="24">
        <v>26969</v>
      </c>
      <c r="C111" s="25">
        <v>1</v>
      </c>
      <c r="D111" s="26">
        <v>110</v>
      </c>
      <c r="F111" s="28" t="s">
        <v>75</v>
      </c>
      <c r="G111" s="24">
        <v>26969</v>
      </c>
      <c r="H111" s="25">
        <v>0.5</v>
      </c>
      <c r="I111" s="26">
        <v>55</v>
      </c>
    </row>
    <row r="112" spans="1:9" x14ac:dyDescent="0.25">
      <c r="A112" s="28" t="s">
        <v>74</v>
      </c>
      <c r="B112" s="24">
        <v>26999</v>
      </c>
      <c r="C112" s="25">
        <v>1</v>
      </c>
      <c r="D112" s="26">
        <v>111</v>
      </c>
      <c r="F112" s="28" t="s">
        <v>75</v>
      </c>
      <c r="G112" s="24">
        <v>26999</v>
      </c>
      <c r="H112" s="25">
        <v>0.5</v>
      </c>
      <c r="I112" s="26">
        <v>55.5</v>
      </c>
    </row>
    <row r="113" spans="1:9" x14ac:dyDescent="0.25">
      <c r="A113" s="28" t="s">
        <v>74</v>
      </c>
      <c r="B113" s="24">
        <v>27030</v>
      </c>
      <c r="C113" s="25">
        <v>1</v>
      </c>
      <c r="D113" s="26">
        <v>112</v>
      </c>
      <c r="F113" s="28" t="s">
        <v>75</v>
      </c>
      <c r="G113" s="24">
        <v>27030</v>
      </c>
      <c r="H113" s="25">
        <v>0.5</v>
      </c>
      <c r="I113" s="26">
        <v>56</v>
      </c>
    </row>
    <row r="114" spans="1:9" x14ac:dyDescent="0.25">
      <c r="A114" s="28" t="s">
        <v>74</v>
      </c>
      <c r="B114" s="24">
        <v>27061</v>
      </c>
      <c r="C114" s="25">
        <v>1</v>
      </c>
      <c r="D114" s="26">
        <v>113</v>
      </c>
      <c r="F114" s="28" t="s">
        <v>75</v>
      </c>
      <c r="G114" s="24">
        <v>27061</v>
      </c>
      <c r="H114" s="25">
        <v>0.5</v>
      </c>
      <c r="I114" s="26">
        <v>56.5</v>
      </c>
    </row>
    <row r="115" spans="1:9" x14ac:dyDescent="0.25">
      <c r="A115" s="28" t="s">
        <v>74</v>
      </c>
      <c r="B115" s="24">
        <v>27089</v>
      </c>
      <c r="C115" s="25">
        <v>1</v>
      </c>
      <c r="D115" s="26">
        <v>114</v>
      </c>
      <c r="F115" s="28" t="s">
        <v>75</v>
      </c>
      <c r="G115" s="24">
        <v>27089</v>
      </c>
      <c r="H115" s="25">
        <v>0.5</v>
      </c>
      <c r="I115" s="26">
        <v>57</v>
      </c>
    </row>
    <row r="116" spans="1:9" x14ac:dyDescent="0.25">
      <c r="A116" s="28" t="s">
        <v>74</v>
      </c>
      <c r="B116" s="24">
        <v>27120</v>
      </c>
      <c r="C116" s="25">
        <v>1</v>
      </c>
      <c r="D116" s="26">
        <v>115</v>
      </c>
      <c r="F116" s="28" t="s">
        <v>75</v>
      </c>
      <c r="G116" s="24">
        <v>27120</v>
      </c>
      <c r="H116" s="25">
        <v>0.5</v>
      </c>
      <c r="I116" s="26">
        <v>57.5</v>
      </c>
    </row>
    <row r="117" spans="1:9" x14ac:dyDescent="0.25">
      <c r="A117" s="28" t="s">
        <v>74</v>
      </c>
      <c r="B117" s="24">
        <v>27150</v>
      </c>
      <c r="C117" s="25">
        <v>1</v>
      </c>
      <c r="D117" s="26">
        <v>116</v>
      </c>
      <c r="F117" s="28" t="s">
        <v>75</v>
      </c>
      <c r="G117" s="24">
        <v>27150</v>
      </c>
      <c r="H117" s="25">
        <v>0.5</v>
      </c>
      <c r="I117" s="26">
        <v>58</v>
      </c>
    </row>
    <row r="118" spans="1:9" x14ac:dyDescent="0.25">
      <c r="A118" s="28" t="s">
        <v>74</v>
      </c>
      <c r="B118" s="24">
        <v>27181</v>
      </c>
      <c r="C118" s="25">
        <v>1</v>
      </c>
      <c r="D118" s="26">
        <v>117</v>
      </c>
      <c r="F118" s="28" t="s">
        <v>75</v>
      </c>
      <c r="G118" s="24">
        <v>27181</v>
      </c>
      <c r="H118" s="25">
        <v>0.5</v>
      </c>
      <c r="I118" s="26">
        <v>58.5</v>
      </c>
    </row>
    <row r="119" spans="1:9" x14ac:dyDescent="0.25">
      <c r="A119" s="28" t="s">
        <v>74</v>
      </c>
      <c r="B119" s="24">
        <v>27211</v>
      </c>
      <c r="C119" s="25">
        <v>1</v>
      </c>
      <c r="D119" s="26">
        <v>118</v>
      </c>
      <c r="F119" s="28" t="s">
        <v>75</v>
      </c>
      <c r="G119" s="24">
        <v>27211</v>
      </c>
      <c r="H119" s="25">
        <v>0.5</v>
      </c>
      <c r="I119" s="26">
        <v>59</v>
      </c>
    </row>
    <row r="120" spans="1:9" x14ac:dyDescent="0.25">
      <c r="A120" s="28" t="s">
        <v>74</v>
      </c>
      <c r="B120" s="24">
        <v>27242</v>
      </c>
      <c r="C120" s="25">
        <v>1</v>
      </c>
      <c r="D120" s="26">
        <v>119</v>
      </c>
      <c r="F120" s="28" t="s">
        <v>75</v>
      </c>
      <c r="G120" s="24">
        <v>27242</v>
      </c>
      <c r="H120" s="25">
        <v>0.5</v>
      </c>
      <c r="I120" s="26">
        <v>59.5</v>
      </c>
    </row>
    <row r="121" spans="1:9" x14ac:dyDescent="0.25">
      <c r="A121" s="28" t="s">
        <v>74</v>
      </c>
      <c r="B121" s="24">
        <v>27273</v>
      </c>
      <c r="C121" s="25">
        <v>1</v>
      </c>
      <c r="D121" s="26">
        <v>120</v>
      </c>
      <c r="F121" s="28" t="s">
        <v>75</v>
      </c>
      <c r="G121" s="24">
        <v>27273</v>
      </c>
      <c r="H121" s="25">
        <v>0.5</v>
      </c>
      <c r="I121" s="26">
        <v>60</v>
      </c>
    </row>
    <row r="122" spans="1:9" x14ac:dyDescent="0.25">
      <c r="A122" s="28" t="s">
        <v>74</v>
      </c>
      <c r="B122" s="24">
        <v>27303</v>
      </c>
      <c r="C122" s="25">
        <v>1</v>
      </c>
      <c r="D122" s="26">
        <v>121</v>
      </c>
      <c r="F122" s="28" t="s">
        <v>75</v>
      </c>
      <c r="G122" s="24">
        <v>27303</v>
      </c>
      <c r="H122" s="25">
        <v>0.5</v>
      </c>
      <c r="I122" s="26">
        <v>60.5</v>
      </c>
    </row>
    <row r="123" spans="1:9" x14ac:dyDescent="0.25">
      <c r="A123" s="28" t="s">
        <v>74</v>
      </c>
      <c r="B123" s="24">
        <v>27334</v>
      </c>
      <c r="C123" s="25">
        <v>1</v>
      </c>
      <c r="D123" s="26">
        <v>122</v>
      </c>
      <c r="F123" s="28" t="s">
        <v>75</v>
      </c>
      <c r="G123" s="24">
        <v>27334</v>
      </c>
      <c r="H123" s="25">
        <v>0.5</v>
      </c>
      <c r="I123" s="26">
        <v>61</v>
      </c>
    </row>
    <row r="124" spans="1:9" x14ac:dyDescent="0.25">
      <c r="A124" s="28" t="s">
        <v>74</v>
      </c>
      <c r="B124" s="24">
        <v>27364</v>
      </c>
      <c r="C124" s="25">
        <v>1</v>
      </c>
      <c r="D124" s="26">
        <v>123</v>
      </c>
      <c r="F124" s="28" t="s">
        <v>75</v>
      </c>
      <c r="G124" s="24">
        <v>27364</v>
      </c>
      <c r="H124" s="25">
        <v>0.5</v>
      </c>
      <c r="I124" s="26">
        <v>61.5</v>
      </c>
    </row>
    <row r="125" spans="1:9" x14ac:dyDescent="0.25">
      <c r="A125" s="28" t="s">
        <v>74</v>
      </c>
      <c r="B125" s="24">
        <v>27395</v>
      </c>
      <c r="C125" s="25">
        <v>1</v>
      </c>
      <c r="D125" s="26">
        <v>124</v>
      </c>
      <c r="F125" s="28" t="s">
        <v>75</v>
      </c>
      <c r="G125" s="24">
        <v>27395</v>
      </c>
      <c r="H125" s="25">
        <v>0.5</v>
      </c>
      <c r="I125" s="26">
        <v>62</v>
      </c>
    </row>
    <row r="126" spans="1:9" x14ac:dyDescent="0.25">
      <c r="A126" s="28" t="s">
        <v>74</v>
      </c>
      <c r="B126" s="24">
        <v>27426</v>
      </c>
      <c r="C126" s="25">
        <v>1</v>
      </c>
      <c r="D126" s="26">
        <v>125</v>
      </c>
      <c r="F126" s="28" t="s">
        <v>75</v>
      </c>
      <c r="G126" s="24">
        <v>27426</v>
      </c>
      <c r="H126" s="25">
        <v>0.5</v>
      </c>
      <c r="I126" s="26">
        <v>62.5</v>
      </c>
    </row>
    <row r="127" spans="1:9" x14ac:dyDescent="0.25">
      <c r="A127" s="28" t="s">
        <v>74</v>
      </c>
      <c r="B127" s="24">
        <v>27454</v>
      </c>
      <c r="C127" s="25">
        <v>1</v>
      </c>
      <c r="D127" s="26">
        <v>126</v>
      </c>
      <c r="F127" s="28" t="s">
        <v>75</v>
      </c>
      <c r="G127" s="24">
        <v>27454</v>
      </c>
      <c r="H127" s="25">
        <v>0.5</v>
      </c>
      <c r="I127" s="26">
        <v>63</v>
      </c>
    </row>
    <row r="128" spans="1:9" x14ac:dyDescent="0.25">
      <c r="A128" s="28" t="s">
        <v>74</v>
      </c>
      <c r="B128" s="24">
        <v>27485</v>
      </c>
      <c r="C128" s="25">
        <v>1</v>
      </c>
      <c r="D128" s="26">
        <v>127</v>
      </c>
      <c r="F128" s="28" t="s">
        <v>75</v>
      </c>
      <c r="G128" s="24">
        <v>27485</v>
      </c>
      <c r="H128" s="25">
        <v>0.5</v>
      </c>
      <c r="I128" s="26">
        <v>63.5</v>
      </c>
    </row>
    <row r="129" spans="1:9" x14ac:dyDescent="0.25">
      <c r="A129" s="28" t="s">
        <v>74</v>
      </c>
      <c r="B129" s="24">
        <v>27515</v>
      </c>
      <c r="C129" s="25">
        <v>1</v>
      </c>
      <c r="D129" s="26">
        <v>128</v>
      </c>
      <c r="F129" s="28" t="s">
        <v>75</v>
      </c>
      <c r="G129" s="24">
        <v>27515</v>
      </c>
      <c r="H129" s="25">
        <v>0.5</v>
      </c>
      <c r="I129" s="26">
        <v>64</v>
      </c>
    </row>
    <row r="130" spans="1:9" x14ac:dyDescent="0.25">
      <c r="A130" s="28" t="s">
        <v>74</v>
      </c>
      <c r="B130" s="24">
        <v>27546</v>
      </c>
      <c r="C130" s="25">
        <v>1</v>
      </c>
      <c r="D130" s="26">
        <v>129</v>
      </c>
      <c r="F130" s="28" t="s">
        <v>75</v>
      </c>
      <c r="G130" s="24">
        <v>27546</v>
      </c>
      <c r="H130" s="25">
        <v>0.5</v>
      </c>
      <c r="I130" s="26">
        <v>64.5</v>
      </c>
    </row>
    <row r="131" spans="1:9" x14ac:dyDescent="0.25">
      <c r="A131" s="28" t="s">
        <v>74</v>
      </c>
      <c r="B131" s="24">
        <v>27576</v>
      </c>
      <c r="C131" s="25">
        <v>1</v>
      </c>
      <c r="D131" s="26">
        <v>130</v>
      </c>
      <c r="F131" s="28" t="s">
        <v>75</v>
      </c>
      <c r="G131" s="24">
        <v>27576</v>
      </c>
      <c r="H131" s="25">
        <v>0.5</v>
      </c>
      <c r="I131" s="26">
        <v>65</v>
      </c>
    </row>
    <row r="132" spans="1:9" x14ac:dyDescent="0.25">
      <c r="A132" s="28" t="s">
        <v>74</v>
      </c>
      <c r="B132" s="24">
        <v>27607</v>
      </c>
      <c r="C132" s="25">
        <v>1</v>
      </c>
      <c r="D132" s="26">
        <v>131</v>
      </c>
      <c r="F132" s="28" t="s">
        <v>75</v>
      </c>
      <c r="G132" s="24">
        <v>27607</v>
      </c>
      <c r="H132" s="25">
        <v>0.5</v>
      </c>
      <c r="I132" s="26">
        <v>65.5</v>
      </c>
    </row>
    <row r="133" spans="1:9" x14ac:dyDescent="0.25">
      <c r="A133" s="28" t="s">
        <v>74</v>
      </c>
      <c r="B133" s="24">
        <v>27638</v>
      </c>
      <c r="C133" s="25">
        <v>1</v>
      </c>
      <c r="D133" s="26">
        <v>132</v>
      </c>
      <c r="F133" s="28" t="s">
        <v>75</v>
      </c>
      <c r="G133" s="24">
        <v>27638</v>
      </c>
      <c r="H133" s="25">
        <v>0.5</v>
      </c>
      <c r="I133" s="26">
        <v>66</v>
      </c>
    </row>
    <row r="134" spans="1:9" x14ac:dyDescent="0.25">
      <c r="A134" s="28" t="s">
        <v>74</v>
      </c>
      <c r="B134" s="24">
        <v>27668</v>
      </c>
      <c r="C134" s="25">
        <v>1</v>
      </c>
      <c r="D134" s="26">
        <v>133</v>
      </c>
      <c r="F134" s="28" t="s">
        <v>75</v>
      </c>
      <c r="G134" s="24">
        <v>27668</v>
      </c>
      <c r="H134" s="25">
        <v>0.5</v>
      </c>
      <c r="I134" s="26">
        <v>66.5</v>
      </c>
    </row>
    <row r="135" spans="1:9" x14ac:dyDescent="0.25">
      <c r="A135" s="28" t="s">
        <v>74</v>
      </c>
      <c r="B135" s="24">
        <v>27699</v>
      </c>
      <c r="C135" s="25">
        <v>1</v>
      </c>
      <c r="D135" s="26">
        <v>134</v>
      </c>
      <c r="F135" s="28" t="s">
        <v>75</v>
      </c>
      <c r="G135" s="24">
        <v>27699</v>
      </c>
      <c r="H135" s="25">
        <v>0.5</v>
      </c>
      <c r="I135" s="26">
        <v>67</v>
      </c>
    </row>
    <row r="136" spans="1:9" x14ac:dyDescent="0.25">
      <c r="A136" s="28" t="s">
        <v>74</v>
      </c>
      <c r="B136" s="24">
        <v>27729</v>
      </c>
      <c r="C136" s="25">
        <v>1</v>
      </c>
      <c r="D136" s="26">
        <v>135</v>
      </c>
      <c r="F136" s="28" t="s">
        <v>75</v>
      </c>
      <c r="G136" s="24">
        <v>27729</v>
      </c>
      <c r="H136" s="25">
        <v>0.5</v>
      </c>
      <c r="I136" s="26">
        <v>67.5</v>
      </c>
    </row>
    <row r="137" spans="1:9" x14ac:dyDescent="0.25">
      <c r="A137" s="28" t="s">
        <v>74</v>
      </c>
      <c r="B137" s="24">
        <v>27760</v>
      </c>
      <c r="C137" s="25">
        <v>1</v>
      </c>
      <c r="D137" s="26">
        <v>136</v>
      </c>
      <c r="F137" s="28" t="s">
        <v>75</v>
      </c>
      <c r="G137" s="24">
        <v>27760</v>
      </c>
      <c r="H137" s="25">
        <v>0.5</v>
      </c>
      <c r="I137" s="26">
        <v>68</v>
      </c>
    </row>
    <row r="138" spans="1:9" x14ac:dyDescent="0.25">
      <c r="A138" s="28" t="s">
        <v>74</v>
      </c>
      <c r="B138" s="24">
        <v>27791</v>
      </c>
      <c r="C138" s="25">
        <v>1</v>
      </c>
      <c r="D138" s="26">
        <v>137</v>
      </c>
      <c r="F138" s="28" t="s">
        <v>75</v>
      </c>
      <c r="G138" s="24">
        <v>27791</v>
      </c>
      <c r="H138" s="25">
        <v>0.5</v>
      </c>
      <c r="I138" s="26">
        <v>68.5</v>
      </c>
    </row>
    <row r="139" spans="1:9" x14ac:dyDescent="0.25">
      <c r="A139" s="28" t="s">
        <v>74</v>
      </c>
      <c r="B139" s="24">
        <v>27820</v>
      </c>
      <c r="C139" s="25">
        <v>1</v>
      </c>
      <c r="D139" s="26">
        <v>138</v>
      </c>
      <c r="F139" s="28" t="s">
        <v>75</v>
      </c>
      <c r="G139" s="24">
        <v>27820</v>
      </c>
      <c r="H139" s="25">
        <v>0.5</v>
      </c>
      <c r="I139" s="26">
        <v>69</v>
      </c>
    </row>
    <row r="140" spans="1:9" x14ac:dyDescent="0.25">
      <c r="A140" s="28" t="s">
        <v>74</v>
      </c>
      <c r="B140" s="24">
        <v>27851</v>
      </c>
      <c r="C140" s="25">
        <v>1</v>
      </c>
      <c r="D140" s="26">
        <v>139</v>
      </c>
      <c r="F140" s="28" t="s">
        <v>75</v>
      </c>
      <c r="G140" s="24">
        <v>27851</v>
      </c>
      <c r="H140" s="25">
        <v>0.5</v>
      </c>
      <c r="I140" s="26">
        <v>69.5</v>
      </c>
    </row>
    <row r="141" spans="1:9" x14ac:dyDescent="0.25">
      <c r="A141" s="28" t="s">
        <v>74</v>
      </c>
      <c r="B141" s="24">
        <v>27881</v>
      </c>
      <c r="C141" s="25">
        <v>1</v>
      </c>
      <c r="D141" s="26">
        <v>140</v>
      </c>
      <c r="F141" s="28" t="s">
        <v>75</v>
      </c>
      <c r="G141" s="24">
        <v>27881</v>
      </c>
      <c r="H141" s="25">
        <v>0.5</v>
      </c>
      <c r="I141" s="26">
        <v>70</v>
      </c>
    </row>
    <row r="142" spans="1:9" x14ac:dyDescent="0.25">
      <c r="A142" s="28" t="s">
        <v>74</v>
      </c>
      <c r="B142" s="24">
        <v>27912</v>
      </c>
      <c r="C142" s="25">
        <v>1</v>
      </c>
      <c r="D142" s="26">
        <v>141</v>
      </c>
      <c r="F142" s="28" t="s">
        <v>75</v>
      </c>
      <c r="G142" s="24">
        <v>27912</v>
      </c>
      <c r="H142" s="25">
        <v>0.5</v>
      </c>
      <c r="I142" s="26">
        <v>70.5</v>
      </c>
    </row>
    <row r="143" spans="1:9" x14ac:dyDescent="0.25">
      <c r="A143" s="28" t="s">
        <v>74</v>
      </c>
      <c r="B143" s="24">
        <v>27942</v>
      </c>
      <c r="C143" s="25">
        <v>1</v>
      </c>
      <c r="D143" s="26">
        <v>142</v>
      </c>
      <c r="F143" s="28" t="s">
        <v>75</v>
      </c>
      <c r="G143" s="24">
        <v>27942</v>
      </c>
      <c r="H143" s="25">
        <v>0.5</v>
      </c>
      <c r="I143" s="26">
        <v>71</v>
      </c>
    </row>
    <row r="144" spans="1:9" x14ac:dyDescent="0.25">
      <c r="A144" s="28" t="s">
        <v>74</v>
      </c>
      <c r="B144" s="24">
        <v>27973</v>
      </c>
      <c r="C144" s="25">
        <v>1</v>
      </c>
      <c r="D144" s="26">
        <v>143</v>
      </c>
      <c r="F144" s="28" t="s">
        <v>75</v>
      </c>
      <c r="G144" s="24">
        <v>27973</v>
      </c>
      <c r="H144" s="25">
        <v>0.5</v>
      </c>
      <c r="I144" s="26">
        <v>71.5</v>
      </c>
    </row>
    <row r="145" spans="1:9" x14ac:dyDescent="0.25">
      <c r="A145" s="28" t="s">
        <v>74</v>
      </c>
      <c r="B145" s="24">
        <v>28004</v>
      </c>
      <c r="C145" s="25">
        <v>1</v>
      </c>
      <c r="D145" s="26">
        <v>144</v>
      </c>
      <c r="F145" s="28" t="s">
        <v>75</v>
      </c>
      <c r="G145" s="24">
        <v>28004</v>
      </c>
      <c r="H145" s="25">
        <v>0.5</v>
      </c>
      <c r="I145" s="26">
        <v>72</v>
      </c>
    </row>
    <row r="146" spans="1:9" x14ac:dyDescent="0.25">
      <c r="A146" s="28" t="s">
        <v>74</v>
      </c>
      <c r="B146" s="24">
        <v>28034</v>
      </c>
      <c r="C146" s="25">
        <v>1</v>
      </c>
      <c r="D146" s="26">
        <v>145</v>
      </c>
      <c r="F146" s="28" t="s">
        <v>75</v>
      </c>
      <c r="G146" s="24">
        <v>28034</v>
      </c>
      <c r="H146" s="25">
        <v>0.5</v>
      </c>
      <c r="I146" s="26">
        <v>72.5</v>
      </c>
    </row>
    <row r="147" spans="1:9" x14ac:dyDescent="0.25">
      <c r="A147" s="28" t="s">
        <v>74</v>
      </c>
      <c r="B147" s="24">
        <v>28065</v>
      </c>
      <c r="C147" s="25">
        <v>1</v>
      </c>
      <c r="D147" s="26">
        <v>146</v>
      </c>
      <c r="F147" s="28" t="s">
        <v>75</v>
      </c>
      <c r="G147" s="24">
        <v>28065</v>
      </c>
      <c r="H147" s="25">
        <v>0.5</v>
      </c>
      <c r="I147" s="26">
        <v>73</v>
      </c>
    </row>
    <row r="148" spans="1:9" x14ac:dyDescent="0.25">
      <c r="A148" s="28" t="s">
        <v>74</v>
      </c>
      <c r="B148" s="24">
        <v>28095</v>
      </c>
      <c r="C148" s="25">
        <v>1</v>
      </c>
      <c r="D148" s="26">
        <v>147</v>
      </c>
      <c r="F148" s="28" t="s">
        <v>75</v>
      </c>
      <c r="G148" s="24">
        <v>28095</v>
      </c>
      <c r="H148" s="25">
        <v>0.5</v>
      </c>
      <c r="I148" s="26">
        <v>73.5</v>
      </c>
    </row>
    <row r="149" spans="1:9" x14ac:dyDescent="0.25">
      <c r="A149" s="28" t="s">
        <v>74</v>
      </c>
      <c r="B149" s="24">
        <v>28126</v>
      </c>
      <c r="C149" s="25">
        <v>1</v>
      </c>
      <c r="D149" s="26">
        <v>148</v>
      </c>
      <c r="F149" s="28" t="s">
        <v>75</v>
      </c>
      <c r="G149" s="24">
        <v>28126</v>
      </c>
      <c r="H149" s="25">
        <v>0.5</v>
      </c>
      <c r="I149" s="26">
        <v>74</v>
      </c>
    </row>
    <row r="150" spans="1:9" x14ac:dyDescent="0.25">
      <c r="A150" s="28" t="s">
        <v>74</v>
      </c>
      <c r="B150" s="24">
        <v>28157</v>
      </c>
      <c r="C150" s="25">
        <v>1</v>
      </c>
      <c r="D150" s="26">
        <v>149</v>
      </c>
      <c r="F150" s="28" t="s">
        <v>75</v>
      </c>
      <c r="G150" s="24">
        <v>28157</v>
      </c>
      <c r="H150" s="25">
        <v>0.5</v>
      </c>
      <c r="I150" s="26">
        <v>74.5</v>
      </c>
    </row>
    <row r="151" spans="1:9" x14ac:dyDescent="0.25">
      <c r="A151" s="28" t="s">
        <v>74</v>
      </c>
      <c r="B151" s="24">
        <v>28185</v>
      </c>
      <c r="C151" s="25">
        <v>1</v>
      </c>
      <c r="D151" s="26">
        <v>150</v>
      </c>
      <c r="F151" s="28" t="s">
        <v>75</v>
      </c>
      <c r="G151" s="24">
        <v>28185</v>
      </c>
      <c r="H151" s="25">
        <v>0.5</v>
      </c>
      <c r="I151" s="26">
        <v>75</v>
      </c>
    </row>
    <row r="152" spans="1:9" x14ac:dyDescent="0.25">
      <c r="A152" s="28" t="s">
        <v>74</v>
      </c>
      <c r="B152" s="24">
        <v>28216</v>
      </c>
      <c r="C152" s="25">
        <v>1</v>
      </c>
      <c r="D152" s="26">
        <v>151</v>
      </c>
      <c r="F152" s="28" t="s">
        <v>75</v>
      </c>
      <c r="G152" s="24">
        <v>28216</v>
      </c>
      <c r="H152" s="25">
        <v>0.5</v>
      </c>
      <c r="I152" s="26">
        <v>75.5</v>
      </c>
    </row>
    <row r="153" spans="1:9" x14ac:dyDescent="0.25">
      <c r="A153" s="28" t="s">
        <v>74</v>
      </c>
      <c r="B153" s="24">
        <v>28246</v>
      </c>
      <c r="C153" s="25">
        <v>1</v>
      </c>
      <c r="D153" s="26">
        <v>152</v>
      </c>
      <c r="F153" s="28" t="s">
        <v>75</v>
      </c>
      <c r="G153" s="24">
        <v>28246</v>
      </c>
      <c r="H153" s="25">
        <v>0.5</v>
      </c>
      <c r="I153" s="26">
        <v>76</v>
      </c>
    </row>
    <row r="154" spans="1:9" x14ac:dyDescent="0.25">
      <c r="A154" s="28" t="s">
        <v>74</v>
      </c>
      <c r="B154" s="24">
        <v>28277</v>
      </c>
      <c r="C154" s="25">
        <v>1</v>
      </c>
      <c r="D154" s="26">
        <v>153</v>
      </c>
      <c r="F154" s="28" t="s">
        <v>75</v>
      </c>
      <c r="G154" s="24">
        <v>28277</v>
      </c>
      <c r="H154" s="25">
        <v>0.5</v>
      </c>
      <c r="I154" s="26">
        <v>76.5</v>
      </c>
    </row>
    <row r="155" spans="1:9" x14ac:dyDescent="0.25">
      <c r="A155" s="28" t="s">
        <v>74</v>
      </c>
      <c r="B155" s="24">
        <v>28307</v>
      </c>
      <c r="C155" s="25">
        <v>1</v>
      </c>
      <c r="D155" s="26">
        <v>154</v>
      </c>
      <c r="F155" s="28" t="s">
        <v>75</v>
      </c>
      <c r="G155" s="24">
        <v>28307</v>
      </c>
      <c r="H155" s="25">
        <v>0.5</v>
      </c>
      <c r="I155" s="26">
        <v>77</v>
      </c>
    </row>
    <row r="156" spans="1:9" x14ac:dyDescent="0.25">
      <c r="A156" s="28" t="s">
        <v>74</v>
      </c>
      <c r="B156" s="24">
        <v>28338</v>
      </c>
      <c r="C156" s="25">
        <v>1</v>
      </c>
      <c r="D156" s="26">
        <v>155</v>
      </c>
      <c r="F156" s="28" t="s">
        <v>75</v>
      </c>
      <c r="G156" s="24">
        <v>28338</v>
      </c>
      <c r="H156" s="25">
        <v>0.5</v>
      </c>
      <c r="I156" s="26">
        <v>77.5</v>
      </c>
    </row>
    <row r="157" spans="1:9" x14ac:dyDescent="0.25">
      <c r="A157" s="28" t="s">
        <v>74</v>
      </c>
      <c r="B157" s="24">
        <v>28369</v>
      </c>
      <c r="C157" s="25">
        <v>1</v>
      </c>
      <c r="D157" s="26">
        <v>156</v>
      </c>
      <c r="F157" s="28" t="s">
        <v>75</v>
      </c>
      <c r="G157" s="24">
        <v>28369</v>
      </c>
      <c r="H157" s="25">
        <v>0.5</v>
      </c>
      <c r="I157" s="26">
        <v>78</v>
      </c>
    </row>
    <row r="158" spans="1:9" x14ac:dyDescent="0.25">
      <c r="A158" s="28" t="s">
        <v>74</v>
      </c>
      <c r="B158" s="24">
        <v>28399</v>
      </c>
      <c r="C158" s="25">
        <v>1</v>
      </c>
      <c r="D158" s="26">
        <v>157</v>
      </c>
      <c r="F158" s="28" t="s">
        <v>75</v>
      </c>
      <c r="G158" s="24">
        <v>28399</v>
      </c>
      <c r="H158" s="25">
        <v>0.5</v>
      </c>
      <c r="I158" s="26">
        <v>78.5</v>
      </c>
    </row>
    <row r="159" spans="1:9" x14ac:dyDescent="0.25">
      <c r="A159" s="28" t="s">
        <v>74</v>
      </c>
      <c r="B159" s="24">
        <v>28430</v>
      </c>
      <c r="C159" s="25">
        <v>1</v>
      </c>
      <c r="D159" s="26">
        <v>158</v>
      </c>
      <c r="F159" s="28" t="s">
        <v>75</v>
      </c>
      <c r="G159" s="24">
        <v>28430</v>
      </c>
      <c r="H159" s="25">
        <v>0.5</v>
      </c>
      <c r="I159" s="26">
        <v>79</v>
      </c>
    </row>
    <row r="160" spans="1:9" x14ac:dyDescent="0.25">
      <c r="A160" s="28" t="s">
        <v>74</v>
      </c>
      <c r="B160" s="24">
        <v>28460</v>
      </c>
      <c r="C160" s="25">
        <v>1</v>
      </c>
      <c r="D160" s="26">
        <v>159</v>
      </c>
      <c r="F160" s="28" t="s">
        <v>75</v>
      </c>
      <c r="G160" s="24">
        <v>28460</v>
      </c>
      <c r="H160" s="25">
        <v>0.5</v>
      </c>
      <c r="I160" s="26">
        <v>79.5</v>
      </c>
    </row>
    <row r="161" spans="1:9" x14ac:dyDescent="0.25">
      <c r="A161" s="28" t="s">
        <v>74</v>
      </c>
      <c r="B161" s="24">
        <v>28491</v>
      </c>
      <c r="C161" s="25">
        <v>1</v>
      </c>
      <c r="D161" s="26">
        <v>160</v>
      </c>
      <c r="F161" s="28" t="s">
        <v>75</v>
      </c>
      <c r="G161" s="24">
        <v>28491</v>
      </c>
      <c r="H161" s="25">
        <v>0.5</v>
      </c>
      <c r="I161" s="26">
        <v>80</v>
      </c>
    </row>
    <row r="162" spans="1:9" x14ac:dyDescent="0.25">
      <c r="A162" s="28" t="s">
        <v>74</v>
      </c>
      <c r="B162" s="24">
        <v>28522</v>
      </c>
      <c r="C162" s="25">
        <v>1</v>
      </c>
      <c r="D162" s="26">
        <v>161</v>
      </c>
      <c r="F162" s="28" t="s">
        <v>75</v>
      </c>
      <c r="G162" s="24">
        <v>28522</v>
      </c>
      <c r="H162" s="25">
        <v>0.5</v>
      </c>
      <c r="I162" s="26">
        <v>80.5</v>
      </c>
    </row>
    <row r="163" spans="1:9" x14ac:dyDescent="0.25">
      <c r="A163" s="28" t="s">
        <v>74</v>
      </c>
      <c r="B163" s="24">
        <v>28550</v>
      </c>
      <c r="C163" s="25">
        <v>1</v>
      </c>
      <c r="D163" s="26">
        <v>162</v>
      </c>
      <c r="F163" s="28" t="s">
        <v>75</v>
      </c>
      <c r="G163" s="24">
        <v>28550</v>
      </c>
      <c r="H163" s="25">
        <v>0.5</v>
      </c>
      <c r="I163" s="26">
        <v>81</v>
      </c>
    </row>
    <row r="164" spans="1:9" x14ac:dyDescent="0.25">
      <c r="A164" s="28" t="s">
        <v>74</v>
      </c>
      <c r="B164" s="24">
        <v>28581</v>
      </c>
      <c r="C164" s="25">
        <v>1</v>
      </c>
      <c r="D164" s="26">
        <v>163</v>
      </c>
      <c r="F164" s="28" t="s">
        <v>75</v>
      </c>
      <c r="G164" s="24">
        <v>28581</v>
      </c>
      <c r="H164" s="25">
        <v>0.5</v>
      </c>
      <c r="I164" s="26">
        <v>81.5</v>
      </c>
    </row>
    <row r="165" spans="1:9" x14ac:dyDescent="0.25">
      <c r="A165" s="28" t="s">
        <v>74</v>
      </c>
      <c r="B165" s="24">
        <v>28611</v>
      </c>
      <c r="C165" s="25">
        <v>1</v>
      </c>
      <c r="D165" s="26">
        <v>164</v>
      </c>
      <c r="F165" s="28" t="s">
        <v>75</v>
      </c>
      <c r="G165" s="24">
        <v>28611</v>
      </c>
      <c r="H165" s="25">
        <v>0.5</v>
      </c>
      <c r="I165" s="26">
        <v>82</v>
      </c>
    </row>
    <row r="166" spans="1:9" x14ac:dyDescent="0.25">
      <c r="A166" s="28" t="s">
        <v>74</v>
      </c>
      <c r="B166" s="24">
        <v>28642</v>
      </c>
      <c r="C166" s="25">
        <v>1</v>
      </c>
      <c r="D166" s="26">
        <v>165</v>
      </c>
      <c r="F166" s="28" t="s">
        <v>75</v>
      </c>
      <c r="G166" s="24">
        <v>28642</v>
      </c>
      <c r="H166" s="25">
        <v>0.5</v>
      </c>
      <c r="I166" s="26">
        <v>82.5</v>
      </c>
    </row>
    <row r="167" spans="1:9" x14ac:dyDescent="0.25">
      <c r="A167" s="28" t="s">
        <v>74</v>
      </c>
      <c r="B167" s="24">
        <v>28672</v>
      </c>
      <c r="C167" s="25">
        <v>1</v>
      </c>
      <c r="D167" s="26">
        <v>166</v>
      </c>
      <c r="F167" s="28" t="s">
        <v>75</v>
      </c>
      <c r="G167" s="24">
        <v>28672</v>
      </c>
      <c r="H167" s="25">
        <v>0.5</v>
      </c>
      <c r="I167" s="26">
        <v>83</v>
      </c>
    </row>
    <row r="168" spans="1:9" x14ac:dyDescent="0.25">
      <c r="A168" s="28" t="s">
        <v>74</v>
      </c>
      <c r="B168" s="24">
        <v>28703</v>
      </c>
      <c r="C168" s="25">
        <v>1</v>
      </c>
      <c r="D168" s="26">
        <v>167</v>
      </c>
      <c r="F168" s="28" t="s">
        <v>75</v>
      </c>
      <c r="G168" s="24">
        <v>28703</v>
      </c>
      <c r="H168" s="25">
        <v>0.5</v>
      </c>
      <c r="I168" s="26">
        <v>83.5</v>
      </c>
    </row>
    <row r="169" spans="1:9" x14ac:dyDescent="0.25">
      <c r="A169" s="28" t="s">
        <v>74</v>
      </c>
      <c r="B169" s="24">
        <v>28734</v>
      </c>
      <c r="C169" s="25">
        <v>1</v>
      </c>
      <c r="D169" s="26">
        <v>168</v>
      </c>
      <c r="F169" s="28" t="s">
        <v>75</v>
      </c>
      <c r="G169" s="24">
        <v>28734</v>
      </c>
      <c r="H169" s="25">
        <v>0.5</v>
      </c>
      <c r="I169" s="26">
        <v>84</v>
      </c>
    </row>
    <row r="170" spans="1:9" x14ac:dyDescent="0.25">
      <c r="A170" s="28" t="s">
        <v>74</v>
      </c>
      <c r="B170" s="24">
        <v>28764</v>
      </c>
      <c r="C170" s="25">
        <v>1</v>
      </c>
      <c r="D170" s="26">
        <v>169</v>
      </c>
      <c r="F170" s="28" t="s">
        <v>75</v>
      </c>
      <c r="G170" s="24">
        <v>28764</v>
      </c>
      <c r="H170" s="25">
        <v>0.5</v>
      </c>
      <c r="I170" s="26">
        <v>84.5</v>
      </c>
    </row>
    <row r="171" spans="1:9" x14ac:dyDescent="0.25">
      <c r="A171" s="28" t="s">
        <v>74</v>
      </c>
      <c r="B171" s="24">
        <v>28795</v>
      </c>
      <c r="C171" s="25">
        <v>1</v>
      </c>
      <c r="D171" s="26">
        <v>170</v>
      </c>
      <c r="F171" s="28" t="s">
        <v>75</v>
      </c>
      <c r="G171" s="24">
        <v>28795</v>
      </c>
      <c r="H171" s="25">
        <v>0.5</v>
      </c>
      <c r="I171" s="26">
        <v>85</v>
      </c>
    </row>
    <row r="172" spans="1:9" x14ac:dyDescent="0.25">
      <c r="A172" s="28" t="s">
        <v>74</v>
      </c>
      <c r="B172" s="24">
        <v>28825</v>
      </c>
      <c r="C172" s="25">
        <v>1</v>
      </c>
      <c r="D172" s="26">
        <v>171</v>
      </c>
      <c r="F172" s="28" t="s">
        <v>75</v>
      </c>
      <c r="G172" s="24">
        <v>28825</v>
      </c>
      <c r="H172" s="25">
        <v>0.5</v>
      </c>
      <c r="I172" s="26">
        <v>85.5</v>
      </c>
    </row>
    <row r="173" spans="1:9" x14ac:dyDescent="0.25">
      <c r="A173" s="28" t="s">
        <v>74</v>
      </c>
      <c r="B173" s="24">
        <v>28856</v>
      </c>
      <c r="C173" s="25">
        <v>1</v>
      </c>
      <c r="D173" s="26">
        <v>172</v>
      </c>
      <c r="F173" s="28" t="s">
        <v>75</v>
      </c>
      <c r="G173" s="24">
        <v>28856</v>
      </c>
      <c r="H173" s="25">
        <v>0.5</v>
      </c>
      <c r="I173" s="26">
        <v>86</v>
      </c>
    </row>
    <row r="174" spans="1:9" x14ac:dyDescent="0.25">
      <c r="A174" s="28" t="s">
        <v>74</v>
      </c>
      <c r="B174" s="24">
        <v>28887</v>
      </c>
      <c r="C174" s="25">
        <v>1</v>
      </c>
      <c r="D174" s="26">
        <v>173</v>
      </c>
      <c r="F174" s="28" t="s">
        <v>75</v>
      </c>
      <c r="G174" s="24">
        <v>28887</v>
      </c>
      <c r="H174" s="25">
        <v>0.5</v>
      </c>
      <c r="I174" s="26">
        <v>86.5</v>
      </c>
    </row>
    <row r="175" spans="1:9" x14ac:dyDescent="0.25">
      <c r="A175" s="28" t="s">
        <v>74</v>
      </c>
      <c r="B175" s="24">
        <v>28915</v>
      </c>
      <c r="C175" s="25">
        <v>1</v>
      </c>
      <c r="D175" s="26">
        <v>174</v>
      </c>
      <c r="F175" s="28" t="s">
        <v>75</v>
      </c>
      <c r="G175" s="24">
        <v>28915</v>
      </c>
      <c r="H175" s="25">
        <v>0.5</v>
      </c>
      <c r="I175" s="26">
        <v>87</v>
      </c>
    </row>
    <row r="176" spans="1:9" x14ac:dyDescent="0.25">
      <c r="A176" s="28" t="s">
        <v>74</v>
      </c>
      <c r="B176" s="24">
        <v>28946</v>
      </c>
      <c r="C176" s="25">
        <v>1</v>
      </c>
      <c r="D176" s="26">
        <v>175</v>
      </c>
      <c r="F176" s="28" t="s">
        <v>75</v>
      </c>
      <c r="G176" s="24">
        <v>28946</v>
      </c>
      <c r="H176" s="25">
        <v>0.5</v>
      </c>
      <c r="I176" s="26">
        <v>87.5</v>
      </c>
    </row>
    <row r="177" spans="1:9" x14ac:dyDescent="0.25">
      <c r="A177" s="28" t="s">
        <v>74</v>
      </c>
      <c r="B177" s="24">
        <v>28976</v>
      </c>
      <c r="C177" s="25">
        <v>1</v>
      </c>
      <c r="D177" s="26">
        <v>176</v>
      </c>
      <c r="F177" s="28" t="s">
        <v>75</v>
      </c>
      <c r="G177" s="24">
        <v>28976</v>
      </c>
      <c r="H177" s="25">
        <v>0.5</v>
      </c>
      <c r="I177" s="26">
        <v>88</v>
      </c>
    </row>
    <row r="178" spans="1:9" x14ac:dyDescent="0.25">
      <c r="A178" s="28" t="s">
        <v>74</v>
      </c>
      <c r="B178" s="24">
        <v>29007</v>
      </c>
      <c r="C178" s="25">
        <v>1</v>
      </c>
      <c r="D178" s="26">
        <v>177</v>
      </c>
      <c r="F178" s="28" t="s">
        <v>75</v>
      </c>
      <c r="G178" s="24">
        <v>29007</v>
      </c>
      <c r="H178" s="25">
        <v>0.5</v>
      </c>
      <c r="I178" s="26">
        <v>88.5</v>
      </c>
    </row>
    <row r="179" spans="1:9" x14ac:dyDescent="0.25">
      <c r="A179" s="28" t="s">
        <v>74</v>
      </c>
      <c r="B179" s="24">
        <v>29037</v>
      </c>
      <c r="C179" s="25">
        <v>1</v>
      </c>
      <c r="D179" s="26">
        <v>178</v>
      </c>
      <c r="F179" s="28" t="s">
        <v>75</v>
      </c>
      <c r="G179" s="24">
        <v>29037</v>
      </c>
      <c r="H179" s="25">
        <v>0.5</v>
      </c>
      <c r="I179" s="26">
        <v>89</v>
      </c>
    </row>
    <row r="180" spans="1:9" x14ac:dyDescent="0.25">
      <c r="A180" s="28" t="s">
        <v>74</v>
      </c>
      <c r="B180" s="24">
        <v>29068</v>
      </c>
      <c r="C180" s="25">
        <v>1</v>
      </c>
      <c r="D180" s="26">
        <v>179</v>
      </c>
      <c r="F180" s="28" t="s">
        <v>75</v>
      </c>
      <c r="G180" s="24">
        <v>29068</v>
      </c>
      <c r="H180" s="25">
        <v>0.5</v>
      </c>
      <c r="I180" s="26">
        <v>89.5</v>
      </c>
    </row>
    <row r="181" spans="1:9" x14ac:dyDescent="0.25">
      <c r="A181" s="28" t="s">
        <v>74</v>
      </c>
      <c r="B181" s="24">
        <v>29099</v>
      </c>
      <c r="C181" s="25">
        <v>1</v>
      </c>
      <c r="D181" s="26">
        <v>180</v>
      </c>
      <c r="F181" s="28" t="s">
        <v>75</v>
      </c>
      <c r="G181" s="24">
        <v>29099</v>
      </c>
      <c r="H181" s="25">
        <v>0.5</v>
      </c>
      <c r="I181" s="26">
        <v>90</v>
      </c>
    </row>
    <row r="182" spans="1:9" x14ac:dyDescent="0.25">
      <c r="A182" s="28" t="s">
        <v>74</v>
      </c>
      <c r="B182" s="24">
        <v>29129</v>
      </c>
      <c r="C182" s="25">
        <v>1</v>
      </c>
      <c r="D182" s="26">
        <v>181</v>
      </c>
      <c r="F182" s="28" t="s">
        <v>75</v>
      </c>
      <c r="G182" s="24">
        <v>29129</v>
      </c>
      <c r="H182" s="25">
        <v>0.5</v>
      </c>
      <c r="I182" s="26">
        <v>90.5</v>
      </c>
    </row>
    <row r="183" spans="1:9" x14ac:dyDescent="0.25">
      <c r="A183" s="28" t="s">
        <v>74</v>
      </c>
      <c r="B183" s="24">
        <v>29160</v>
      </c>
      <c r="C183" s="25">
        <v>1</v>
      </c>
      <c r="D183" s="26">
        <v>182</v>
      </c>
      <c r="F183" s="28" t="s">
        <v>75</v>
      </c>
      <c r="G183" s="24">
        <v>29160</v>
      </c>
      <c r="H183" s="25">
        <v>0.5</v>
      </c>
      <c r="I183" s="26">
        <v>91</v>
      </c>
    </row>
    <row r="184" spans="1:9" x14ac:dyDescent="0.25">
      <c r="A184" s="28" t="s">
        <v>74</v>
      </c>
      <c r="B184" s="24">
        <v>29190</v>
      </c>
      <c r="C184" s="25">
        <v>1</v>
      </c>
      <c r="D184" s="26">
        <v>183</v>
      </c>
      <c r="F184" s="28" t="s">
        <v>75</v>
      </c>
      <c r="G184" s="24">
        <v>29190</v>
      </c>
      <c r="H184" s="25">
        <v>0.5</v>
      </c>
      <c r="I184" s="26">
        <v>91.5</v>
      </c>
    </row>
    <row r="185" spans="1:9" x14ac:dyDescent="0.25">
      <c r="A185" s="28" t="s">
        <v>74</v>
      </c>
      <c r="B185" s="24">
        <v>29221</v>
      </c>
      <c r="C185" s="25">
        <v>1</v>
      </c>
      <c r="D185" s="26">
        <v>184</v>
      </c>
      <c r="F185" s="28" t="s">
        <v>75</v>
      </c>
      <c r="G185" s="24">
        <v>29221</v>
      </c>
      <c r="H185" s="25">
        <v>0.5</v>
      </c>
      <c r="I185" s="26">
        <v>92</v>
      </c>
    </row>
    <row r="186" spans="1:9" x14ac:dyDescent="0.25">
      <c r="A186" s="28" t="s">
        <v>74</v>
      </c>
      <c r="B186" s="24">
        <v>29252</v>
      </c>
      <c r="C186" s="25">
        <v>1</v>
      </c>
      <c r="D186" s="26">
        <v>185</v>
      </c>
      <c r="F186" s="28" t="s">
        <v>75</v>
      </c>
      <c r="G186" s="24">
        <v>29252</v>
      </c>
      <c r="H186" s="25">
        <v>0.5</v>
      </c>
      <c r="I186" s="26">
        <v>92.5</v>
      </c>
    </row>
    <row r="187" spans="1:9" x14ac:dyDescent="0.25">
      <c r="A187" s="28" t="s">
        <v>74</v>
      </c>
      <c r="B187" s="24">
        <v>29281</v>
      </c>
      <c r="C187" s="25">
        <v>1</v>
      </c>
      <c r="D187" s="26">
        <v>186</v>
      </c>
      <c r="F187" s="28" t="s">
        <v>75</v>
      </c>
      <c r="G187" s="24">
        <v>29281</v>
      </c>
      <c r="H187" s="25">
        <v>0.5</v>
      </c>
      <c r="I187" s="26">
        <v>93</v>
      </c>
    </row>
    <row r="188" spans="1:9" x14ac:dyDescent="0.25">
      <c r="A188" s="28" t="s">
        <v>74</v>
      </c>
      <c r="B188" s="24">
        <v>29312</v>
      </c>
      <c r="C188" s="25">
        <v>1</v>
      </c>
      <c r="D188" s="26">
        <v>187</v>
      </c>
      <c r="F188" s="28" t="s">
        <v>75</v>
      </c>
      <c r="G188" s="24">
        <v>29312</v>
      </c>
      <c r="H188" s="25">
        <v>0.5</v>
      </c>
      <c r="I188" s="26">
        <v>93.5</v>
      </c>
    </row>
    <row r="189" spans="1:9" x14ac:dyDescent="0.25">
      <c r="A189" s="28" t="s">
        <v>74</v>
      </c>
      <c r="B189" s="24">
        <v>29342</v>
      </c>
      <c r="C189" s="25">
        <v>1</v>
      </c>
      <c r="D189" s="26">
        <v>188</v>
      </c>
      <c r="F189" s="28" t="s">
        <v>75</v>
      </c>
      <c r="G189" s="24">
        <v>29342</v>
      </c>
      <c r="H189" s="25">
        <v>0.5</v>
      </c>
      <c r="I189" s="26">
        <v>94</v>
      </c>
    </row>
    <row r="190" spans="1:9" x14ac:dyDescent="0.25">
      <c r="A190" s="28" t="s">
        <v>74</v>
      </c>
      <c r="B190" s="24">
        <v>29373</v>
      </c>
      <c r="C190" s="25">
        <v>1</v>
      </c>
      <c r="D190" s="26">
        <v>189</v>
      </c>
      <c r="F190" s="28" t="s">
        <v>75</v>
      </c>
      <c r="G190" s="24">
        <v>29373</v>
      </c>
      <c r="H190" s="25">
        <v>0.5</v>
      </c>
      <c r="I190" s="26">
        <v>94.5</v>
      </c>
    </row>
    <row r="191" spans="1:9" x14ac:dyDescent="0.25">
      <c r="A191" s="28" t="s">
        <v>74</v>
      </c>
      <c r="B191" s="24">
        <v>29403</v>
      </c>
      <c r="C191" s="25">
        <v>1</v>
      </c>
      <c r="D191" s="26">
        <v>190</v>
      </c>
      <c r="F191" s="28" t="s">
        <v>75</v>
      </c>
      <c r="G191" s="24">
        <v>29403</v>
      </c>
      <c r="H191" s="25">
        <v>0.5</v>
      </c>
      <c r="I191" s="26">
        <v>95</v>
      </c>
    </row>
    <row r="192" spans="1:9" x14ac:dyDescent="0.25">
      <c r="A192" s="28" t="s">
        <v>74</v>
      </c>
      <c r="B192" s="24">
        <v>29434</v>
      </c>
      <c r="C192" s="25">
        <v>1</v>
      </c>
      <c r="D192" s="26">
        <v>191</v>
      </c>
      <c r="F192" s="28" t="s">
        <v>75</v>
      </c>
      <c r="G192" s="24">
        <v>29434</v>
      </c>
      <c r="H192" s="25">
        <v>0.5</v>
      </c>
      <c r="I192" s="26">
        <v>95.5</v>
      </c>
    </row>
    <row r="193" spans="1:9" x14ac:dyDescent="0.25">
      <c r="A193" s="28" t="s">
        <v>74</v>
      </c>
      <c r="B193" s="24">
        <v>29465</v>
      </c>
      <c r="C193" s="25">
        <v>1</v>
      </c>
      <c r="D193" s="26">
        <v>192</v>
      </c>
      <c r="F193" s="28" t="s">
        <v>75</v>
      </c>
      <c r="G193" s="24">
        <v>29465</v>
      </c>
      <c r="H193" s="25">
        <v>0.5</v>
      </c>
      <c r="I193" s="26">
        <v>96</v>
      </c>
    </row>
    <row r="194" spans="1:9" x14ac:dyDescent="0.25">
      <c r="A194" s="28" t="s">
        <v>74</v>
      </c>
      <c r="B194" s="24">
        <v>29495</v>
      </c>
      <c r="C194" s="25">
        <v>1</v>
      </c>
      <c r="D194" s="26">
        <v>193</v>
      </c>
      <c r="F194" s="28" t="s">
        <v>75</v>
      </c>
      <c r="G194" s="24">
        <v>29495</v>
      </c>
      <c r="H194" s="25">
        <v>0.5</v>
      </c>
      <c r="I194" s="26">
        <v>96.5</v>
      </c>
    </row>
    <row r="195" spans="1:9" x14ac:dyDescent="0.25">
      <c r="A195" s="28" t="s">
        <v>74</v>
      </c>
      <c r="B195" s="24">
        <v>29526</v>
      </c>
      <c r="C195" s="25">
        <v>1</v>
      </c>
      <c r="D195" s="26">
        <v>194</v>
      </c>
      <c r="F195" s="28" t="s">
        <v>75</v>
      </c>
      <c r="G195" s="24">
        <v>29526</v>
      </c>
      <c r="H195" s="25">
        <v>0.5</v>
      </c>
      <c r="I195" s="26">
        <v>97</v>
      </c>
    </row>
    <row r="196" spans="1:9" x14ac:dyDescent="0.25">
      <c r="A196" s="28" t="s">
        <v>74</v>
      </c>
      <c r="B196" s="24">
        <v>29556</v>
      </c>
      <c r="C196" s="25">
        <v>1</v>
      </c>
      <c r="D196" s="26">
        <v>195</v>
      </c>
      <c r="F196" s="28" t="s">
        <v>75</v>
      </c>
      <c r="G196" s="24">
        <v>29556</v>
      </c>
      <c r="H196" s="25">
        <v>0.5</v>
      </c>
      <c r="I196" s="26">
        <v>97.5</v>
      </c>
    </row>
    <row r="197" spans="1:9" x14ac:dyDescent="0.25">
      <c r="A197" s="28" t="s">
        <v>74</v>
      </c>
      <c r="B197" s="24">
        <v>29587</v>
      </c>
      <c r="C197" s="25">
        <v>1</v>
      </c>
      <c r="D197" s="26">
        <v>196</v>
      </c>
      <c r="F197" s="28" t="s">
        <v>75</v>
      </c>
      <c r="G197" s="24">
        <v>29587</v>
      </c>
      <c r="H197" s="25">
        <v>0.5</v>
      </c>
      <c r="I197" s="26">
        <v>98</v>
      </c>
    </row>
    <row r="198" spans="1:9" x14ac:dyDescent="0.25">
      <c r="A198" s="28" t="s">
        <v>74</v>
      </c>
      <c r="B198" s="24">
        <v>29618</v>
      </c>
      <c r="C198" s="25">
        <v>1</v>
      </c>
      <c r="D198" s="26">
        <v>197</v>
      </c>
      <c r="F198" s="28" t="s">
        <v>75</v>
      </c>
      <c r="G198" s="24">
        <v>29618</v>
      </c>
      <c r="H198" s="25">
        <v>0.5</v>
      </c>
      <c r="I198" s="26">
        <v>98.5</v>
      </c>
    </row>
    <row r="199" spans="1:9" x14ac:dyDescent="0.25">
      <c r="A199" s="28" t="s">
        <v>74</v>
      </c>
      <c r="B199" s="24">
        <v>29646</v>
      </c>
      <c r="C199" s="25">
        <v>1</v>
      </c>
      <c r="D199" s="26">
        <v>198</v>
      </c>
      <c r="F199" s="28" t="s">
        <v>75</v>
      </c>
      <c r="G199" s="24">
        <v>29646</v>
      </c>
      <c r="H199" s="25">
        <v>0.5</v>
      </c>
      <c r="I199" s="26">
        <v>99</v>
      </c>
    </row>
    <row r="200" spans="1:9" x14ac:dyDescent="0.25">
      <c r="A200" s="28" t="s">
        <v>74</v>
      </c>
      <c r="B200" s="24">
        <v>29677</v>
      </c>
      <c r="C200" s="25">
        <v>1</v>
      </c>
      <c r="D200" s="26">
        <v>199</v>
      </c>
      <c r="F200" s="28" t="s">
        <v>75</v>
      </c>
      <c r="G200" s="24">
        <v>29677</v>
      </c>
      <c r="H200" s="25">
        <v>0.5</v>
      </c>
      <c r="I200" s="26">
        <v>99.5</v>
      </c>
    </row>
    <row r="201" spans="1:9" x14ac:dyDescent="0.25">
      <c r="A201" s="28" t="s">
        <v>74</v>
      </c>
      <c r="B201" s="24">
        <v>29707</v>
      </c>
      <c r="C201" s="25">
        <v>1</v>
      </c>
      <c r="D201" s="26">
        <v>200</v>
      </c>
      <c r="F201" s="28" t="s">
        <v>75</v>
      </c>
      <c r="G201" s="24">
        <v>29707</v>
      </c>
      <c r="H201" s="25">
        <v>0.5</v>
      </c>
      <c r="I201" s="26">
        <v>100</v>
      </c>
    </row>
    <row r="202" spans="1:9" x14ac:dyDescent="0.25">
      <c r="A202" s="28" t="s">
        <v>74</v>
      </c>
      <c r="B202" s="24">
        <v>29738</v>
      </c>
      <c r="C202" s="25">
        <v>1</v>
      </c>
      <c r="D202" s="26">
        <v>201</v>
      </c>
      <c r="F202" s="28" t="s">
        <v>75</v>
      </c>
      <c r="G202" s="24">
        <v>29738</v>
      </c>
      <c r="H202" s="25">
        <v>0.5</v>
      </c>
      <c r="I202" s="26">
        <v>100.5</v>
      </c>
    </row>
    <row r="203" spans="1:9" x14ac:dyDescent="0.25">
      <c r="A203" s="28" t="s">
        <v>74</v>
      </c>
      <c r="B203" s="24">
        <v>29768</v>
      </c>
      <c r="C203" s="25">
        <v>1</v>
      </c>
      <c r="D203" s="26">
        <v>202</v>
      </c>
      <c r="F203" s="28" t="s">
        <v>75</v>
      </c>
      <c r="G203" s="24">
        <v>29768</v>
      </c>
      <c r="H203" s="25">
        <v>0.5</v>
      </c>
      <c r="I203" s="26">
        <v>101</v>
      </c>
    </row>
    <row r="204" spans="1:9" x14ac:dyDescent="0.25">
      <c r="A204" s="28" t="s">
        <v>74</v>
      </c>
      <c r="B204" s="24">
        <v>29799</v>
      </c>
      <c r="C204" s="25">
        <v>1</v>
      </c>
      <c r="D204" s="26">
        <v>203</v>
      </c>
      <c r="F204" s="28" t="s">
        <v>75</v>
      </c>
      <c r="G204" s="24">
        <v>29799</v>
      </c>
      <c r="H204" s="25">
        <v>0.5</v>
      </c>
      <c r="I204" s="26">
        <v>101.5</v>
      </c>
    </row>
    <row r="205" spans="1:9" x14ac:dyDescent="0.25">
      <c r="A205" s="28" t="s">
        <v>74</v>
      </c>
      <c r="B205" s="24">
        <v>29830</v>
      </c>
      <c r="C205" s="25">
        <v>1</v>
      </c>
      <c r="D205" s="26">
        <v>204</v>
      </c>
      <c r="F205" s="28" t="s">
        <v>75</v>
      </c>
      <c r="G205" s="24">
        <v>29830</v>
      </c>
      <c r="H205" s="25">
        <v>0.5</v>
      </c>
      <c r="I205" s="26">
        <v>102</v>
      </c>
    </row>
    <row r="206" spans="1:9" x14ac:dyDescent="0.25">
      <c r="A206" s="28" t="s">
        <v>74</v>
      </c>
      <c r="B206" s="24">
        <v>29860</v>
      </c>
      <c r="C206" s="25">
        <v>1</v>
      </c>
      <c r="D206" s="26">
        <v>205</v>
      </c>
      <c r="F206" s="28" t="s">
        <v>75</v>
      </c>
      <c r="G206" s="24">
        <v>29860</v>
      </c>
      <c r="H206" s="25">
        <v>0.5</v>
      </c>
      <c r="I206" s="26">
        <v>102.5</v>
      </c>
    </row>
    <row r="207" spans="1:9" x14ac:dyDescent="0.25">
      <c r="A207" s="28" t="s">
        <v>74</v>
      </c>
      <c r="B207" s="24">
        <v>29891</v>
      </c>
      <c r="C207" s="25">
        <v>1</v>
      </c>
      <c r="D207" s="26">
        <v>206</v>
      </c>
      <c r="F207" s="28" t="s">
        <v>75</v>
      </c>
      <c r="G207" s="24">
        <v>29891</v>
      </c>
      <c r="H207" s="25">
        <v>0.5</v>
      </c>
      <c r="I207" s="26">
        <v>103</v>
      </c>
    </row>
    <row r="208" spans="1:9" x14ac:dyDescent="0.25">
      <c r="A208" s="28" t="s">
        <v>74</v>
      </c>
      <c r="B208" s="24">
        <v>29921</v>
      </c>
      <c r="C208" s="25">
        <v>1</v>
      </c>
      <c r="D208" s="26">
        <v>207</v>
      </c>
      <c r="F208" s="28" t="s">
        <v>75</v>
      </c>
      <c r="G208" s="24">
        <v>29921</v>
      </c>
      <c r="H208" s="25">
        <v>0.5</v>
      </c>
      <c r="I208" s="26">
        <v>103.5</v>
      </c>
    </row>
    <row r="209" spans="1:9" x14ac:dyDescent="0.25">
      <c r="A209" s="28" t="s">
        <v>74</v>
      </c>
      <c r="B209" s="24">
        <v>29952</v>
      </c>
      <c r="C209" s="25">
        <v>1</v>
      </c>
      <c r="D209" s="26">
        <v>208</v>
      </c>
      <c r="F209" s="28" t="s">
        <v>75</v>
      </c>
      <c r="G209" s="24">
        <v>29952</v>
      </c>
      <c r="H209" s="25">
        <v>0.5</v>
      </c>
      <c r="I209" s="26">
        <v>104</v>
      </c>
    </row>
    <row r="210" spans="1:9" x14ac:dyDescent="0.25">
      <c r="A210" s="28" t="s">
        <v>74</v>
      </c>
      <c r="B210" s="24">
        <v>29983</v>
      </c>
      <c r="C210" s="25">
        <v>1</v>
      </c>
      <c r="D210" s="26">
        <v>209</v>
      </c>
      <c r="F210" s="28" t="s">
        <v>75</v>
      </c>
      <c r="G210" s="24">
        <v>29983</v>
      </c>
      <c r="H210" s="25">
        <v>0.5</v>
      </c>
      <c r="I210" s="26">
        <v>104.5</v>
      </c>
    </row>
    <row r="211" spans="1:9" x14ac:dyDescent="0.25">
      <c r="A211" s="28" t="s">
        <v>74</v>
      </c>
      <c r="B211" s="24">
        <v>30011</v>
      </c>
      <c r="C211" s="25">
        <v>1</v>
      </c>
      <c r="D211" s="26">
        <v>210</v>
      </c>
      <c r="F211" s="28" t="s">
        <v>75</v>
      </c>
      <c r="G211" s="24">
        <v>30011</v>
      </c>
      <c r="H211" s="25">
        <v>0.5</v>
      </c>
      <c r="I211" s="26">
        <v>105</v>
      </c>
    </row>
    <row r="212" spans="1:9" x14ac:dyDescent="0.25">
      <c r="A212" s="28" t="s">
        <v>74</v>
      </c>
      <c r="B212" s="24">
        <v>30042</v>
      </c>
      <c r="C212" s="25">
        <v>1</v>
      </c>
      <c r="D212" s="26">
        <v>211</v>
      </c>
      <c r="F212" s="28" t="s">
        <v>75</v>
      </c>
      <c r="G212" s="24">
        <v>30042</v>
      </c>
      <c r="H212" s="25">
        <v>0.5</v>
      </c>
      <c r="I212" s="26">
        <v>105.5</v>
      </c>
    </row>
    <row r="213" spans="1:9" x14ac:dyDescent="0.25">
      <c r="A213" s="28" t="s">
        <v>74</v>
      </c>
      <c r="B213" s="24">
        <v>30072</v>
      </c>
      <c r="C213" s="25">
        <v>1</v>
      </c>
      <c r="D213" s="26">
        <v>212</v>
      </c>
      <c r="F213" s="28" t="s">
        <v>75</v>
      </c>
      <c r="G213" s="24">
        <v>30072</v>
      </c>
      <c r="H213" s="25">
        <v>0.5</v>
      </c>
      <c r="I213" s="26">
        <v>106</v>
      </c>
    </row>
    <row r="214" spans="1:9" x14ac:dyDescent="0.25">
      <c r="A214" s="28" t="s">
        <v>74</v>
      </c>
      <c r="B214" s="24">
        <v>30103</v>
      </c>
      <c r="C214" s="25">
        <v>1</v>
      </c>
      <c r="D214" s="26">
        <v>213</v>
      </c>
      <c r="F214" s="28" t="s">
        <v>75</v>
      </c>
      <c r="G214" s="24">
        <v>30103</v>
      </c>
      <c r="H214" s="25">
        <v>0.5</v>
      </c>
      <c r="I214" s="26">
        <v>106.5</v>
      </c>
    </row>
    <row r="215" spans="1:9" x14ac:dyDescent="0.25">
      <c r="A215" s="28" t="s">
        <v>74</v>
      </c>
      <c r="B215" s="24">
        <v>30133</v>
      </c>
      <c r="C215" s="25">
        <v>1</v>
      </c>
      <c r="D215" s="26">
        <v>214</v>
      </c>
      <c r="F215" s="28" t="s">
        <v>75</v>
      </c>
      <c r="G215" s="24">
        <v>30133</v>
      </c>
      <c r="H215" s="25">
        <v>0.5</v>
      </c>
      <c r="I215" s="26">
        <v>107</v>
      </c>
    </row>
    <row r="216" spans="1:9" x14ac:dyDescent="0.25">
      <c r="A216" s="28" t="s">
        <v>74</v>
      </c>
      <c r="B216" s="24">
        <v>30164</v>
      </c>
      <c r="C216" s="25">
        <v>1</v>
      </c>
      <c r="D216" s="26">
        <v>215</v>
      </c>
      <c r="F216" s="28" t="s">
        <v>75</v>
      </c>
      <c r="G216" s="24">
        <v>30164</v>
      </c>
      <c r="H216" s="25">
        <v>0.5</v>
      </c>
      <c r="I216" s="26">
        <v>107.5</v>
      </c>
    </row>
    <row r="217" spans="1:9" x14ac:dyDescent="0.25">
      <c r="A217" s="28" t="s">
        <v>74</v>
      </c>
      <c r="B217" s="24">
        <v>30195</v>
      </c>
      <c r="C217" s="25">
        <v>1</v>
      </c>
      <c r="D217" s="26">
        <v>216</v>
      </c>
      <c r="F217" s="28" t="s">
        <v>75</v>
      </c>
      <c r="G217" s="24">
        <v>30195</v>
      </c>
      <c r="H217" s="25">
        <v>0.5</v>
      </c>
      <c r="I217" s="26">
        <v>108</v>
      </c>
    </row>
    <row r="218" spans="1:9" x14ac:dyDescent="0.25">
      <c r="A218" s="28" t="s">
        <v>74</v>
      </c>
      <c r="B218" s="24">
        <v>30225</v>
      </c>
      <c r="C218" s="25">
        <v>1</v>
      </c>
      <c r="D218" s="26">
        <v>217</v>
      </c>
      <c r="F218" s="28" t="s">
        <v>75</v>
      </c>
      <c r="G218" s="24">
        <v>30225</v>
      </c>
      <c r="H218" s="25">
        <v>0.5</v>
      </c>
      <c r="I218" s="26">
        <v>108.5</v>
      </c>
    </row>
    <row r="219" spans="1:9" x14ac:dyDescent="0.25">
      <c r="A219" s="28" t="s">
        <v>74</v>
      </c>
      <c r="B219" s="24">
        <v>30256</v>
      </c>
      <c r="C219" s="25">
        <v>1</v>
      </c>
      <c r="D219" s="26">
        <v>218</v>
      </c>
      <c r="F219" s="28" t="s">
        <v>75</v>
      </c>
      <c r="G219" s="24">
        <v>30256</v>
      </c>
      <c r="H219" s="25">
        <v>0.5</v>
      </c>
      <c r="I219" s="26">
        <v>109</v>
      </c>
    </row>
    <row r="220" spans="1:9" x14ac:dyDescent="0.25">
      <c r="A220" s="28" t="s">
        <v>74</v>
      </c>
      <c r="B220" s="24">
        <v>30286</v>
      </c>
      <c r="C220" s="25">
        <v>1</v>
      </c>
      <c r="D220" s="26">
        <v>219</v>
      </c>
      <c r="F220" s="28" t="s">
        <v>75</v>
      </c>
      <c r="G220" s="24">
        <v>30286</v>
      </c>
      <c r="H220" s="25">
        <v>0.5</v>
      </c>
      <c r="I220" s="26">
        <v>109.5</v>
      </c>
    </row>
    <row r="221" spans="1:9" x14ac:dyDescent="0.25">
      <c r="A221" s="28" t="s">
        <v>74</v>
      </c>
      <c r="B221" s="24">
        <v>30317</v>
      </c>
      <c r="C221" s="25">
        <v>1</v>
      </c>
      <c r="D221" s="26">
        <v>220</v>
      </c>
      <c r="F221" s="28" t="s">
        <v>75</v>
      </c>
      <c r="G221" s="24">
        <v>30317</v>
      </c>
      <c r="H221" s="25">
        <v>0.5</v>
      </c>
      <c r="I221" s="26">
        <v>110</v>
      </c>
    </row>
    <row r="222" spans="1:9" x14ac:dyDescent="0.25">
      <c r="A222" s="28" t="s">
        <v>74</v>
      </c>
      <c r="B222" s="24">
        <v>30348</v>
      </c>
      <c r="C222" s="25">
        <v>1</v>
      </c>
      <c r="D222" s="26">
        <v>221</v>
      </c>
      <c r="F222" s="28" t="s">
        <v>75</v>
      </c>
      <c r="G222" s="24">
        <v>30348</v>
      </c>
      <c r="H222" s="25">
        <v>0.5</v>
      </c>
      <c r="I222" s="26">
        <v>110.5</v>
      </c>
    </row>
    <row r="223" spans="1:9" x14ac:dyDescent="0.25">
      <c r="A223" s="28" t="s">
        <v>74</v>
      </c>
      <c r="B223" s="24">
        <v>30376</v>
      </c>
      <c r="C223" s="25">
        <v>1</v>
      </c>
      <c r="D223" s="26">
        <v>222</v>
      </c>
      <c r="F223" s="28" t="s">
        <v>75</v>
      </c>
      <c r="G223" s="24">
        <v>30376</v>
      </c>
      <c r="H223" s="25">
        <v>0.5</v>
      </c>
      <c r="I223" s="26">
        <v>111</v>
      </c>
    </row>
    <row r="224" spans="1:9" x14ac:dyDescent="0.25">
      <c r="A224" s="28" t="s">
        <v>74</v>
      </c>
      <c r="B224" s="24">
        <v>30407</v>
      </c>
      <c r="C224" s="25">
        <v>1</v>
      </c>
      <c r="D224" s="26">
        <v>223</v>
      </c>
      <c r="F224" s="28" t="s">
        <v>75</v>
      </c>
      <c r="G224" s="24">
        <v>30407</v>
      </c>
      <c r="H224" s="25">
        <v>0.5</v>
      </c>
      <c r="I224" s="26">
        <v>111.5</v>
      </c>
    </row>
    <row r="225" spans="1:9" x14ac:dyDescent="0.25">
      <c r="A225" s="28" t="s">
        <v>74</v>
      </c>
      <c r="B225" s="24">
        <v>30437</v>
      </c>
      <c r="C225" s="25">
        <v>1</v>
      </c>
      <c r="D225" s="26">
        <v>224</v>
      </c>
      <c r="F225" s="28" t="s">
        <v>75</v>
      </c>
      <c r="G225" s="24">
        <v>30437</v>
      </c>
      <c r="H225" s="25">
        <v>0.5</v>
      </c>
      <c r="I225" s="26">
        <v>112</v>
      </c>
    </row>
    <row r="226" spans="1:9" x14ac:dyDescent="0.25">
      <c r="A226" s="28" t="s">
        <v>74</v>
      </c>
      <c r="B226" s="24">
        <v>30468</v>
      </c>
      <c r="C226" s="25">
        <v>1</v>
      </c>
      <c r="D226" s="26">
        <v>225</v>
      </c>
      <c r="F226" s="28" t="s">
        <v>75</v>
      </c>
      <c r="G226" s="24">
        <v>30468</v>
      </c>
      <c r="H226" s="25">
        <v>0.5</v>
      </c>
      <c r="I226" s="26">
        <v>112.5</v>
      </c>
    </row>
    <row r="227" spans="1:9" x14ac:dyDescent="0.25">
      <c r="A227" s="28" t="s">
        <v>74</v>
      </c>
      <c r="B227" s="24">
        <v>30498</v>
      </c>
      <c r="C227" s="25">
        <v>1</v>
      </c>
      <c r="D227" s="26">
        <v>226</v>
      </c>
      <c r="F227" s="28" t="s">
        <v>75</v>
      </c>
      <c r="G227" s="24">
        <v>30498</v>
      </c>
      <c r="H227" s="25">
        <v>0.5</v>
      </c>
      <c r="I227" s="26">
        <v>113</v>
      </c>
    </row>
    <row r="228" spans="1:9" x14ac:dyDescent="0.25">
      <c r="A228" s="28" t="s">
        <v>74</v>
      </c>
      <c r="B228" s="24">
        <v>30529</v>
      </c>
      <c r="C228" s="25">
        <v>1</v>
      </c>
      <c r="D228" s="26">
        <v>227</v>
      </c>
      <c r="F228" s="28" t="s">
        <v>75</v>
      </c>
      <c r="G228" s="24">
        <v>30529</v>
      </c>
      <c r="H228" s="25">
        <v>0.5</v>
      </c>
      <c r="I228" s="26">
        <v>113.5</v>
      </c>
    </row>
    <row r="229" spans="1:9" x14ac:dyDescent="0.25">
      <c r="A229" s="28" t="s">
        <v>74</v>
      </c>
      <c r="B229" s="24">
        <v>30560</v>
      </c>
      <c r="C229" s="25">
        <v>1</v>
      </c>
      <c r="D229" s="26">
        <v>228</v>
      </c>
      <c r="F229" s="28" t="s">
        <v>75</v>
      </c>
      <c r="G229" s="24">
        <v>30560</v>
      </c>
      <c r="H229" s="25">
        <v>0.5</v>
      </c>
      <c r="I229" s="26">
        <v>114</v>
      </c>
    </row>
    <row r="230" spans="1:9" x14ac:dyDescent="0.25">
      <c r="A230" s="28" t="s">
        <v>74</v>
      </c>
      <c r="B230" s="24">
        <v>30590</v>
      </c>
      <c r="C230" s="25">
        <v>1</v>
      </c>
      <c r="D230" s="26">
        <v>229</v>
      </c>
      <c r="F230" s="28" t="s">
        <v>75</v>
      </c>
      <c r="G230" s="24">
        <v>30590</v>
      </c>
      <c r="H230" s="25">
        <v>0.5</v>
      </c>
      <c r="I230" s="26">
        <v>114.5</v>
      </c>
    </row>
    <row r="231" spans="1:9" x14ac:dyDescent="0.25">
      <c r="A231" s="28" t="s">
        <v>74</v>
      </c>
      <c r="B231" s="24">
        <v>30621</v>
      </c>
      <c r="C231" s="25">
        <v>1</v>
      </c>
      <c r="D231" s="26">
        <v>230</v>
      </c>
      <c r="F231" s="28" t="s">
        <v>75</v>
      </c>
      <c r="G231" s="24">
        <v>30621</v>
      </c>
      <c r="H231" s="25">
        <v>0.5</v>
      </c>
      <c r="I231" s="26">
        <v>115</v>
      </c>
    </row>
    <row r="232" spans="1:9" x14ac:dyDescent="0.25">
      <c r="A232" s="28" t="s">
        <v>74</v>
      </c>
      <c r="B232" s="24">
        <v>30651</v>
      </c>
      <c r="C232" s="25">
        <v>1</v>
      </c>
      <c r="D232" s="26">
        <v>231</v>
      </c>
      <c r="F232" s="28" t="s">
        <v>75</v>
      </c>
      <c r="G232" s="24">
        <v>30651</v>
      </c>
      <c r="H232" s="25">
        <v>0.5</v>
      </c>
      <c r="I232" s="26">
        <v>115.5</v>
      </c>
    </row>
    <row r="233" spans="1:9" x14ac:dyDescent="0.25">
      <c r="A233" s="28" t="s">
        <v>74</v>
      </c>
      <c r="B233" s="24">
        <v>30682</v>
      </c>
      <c r="C233" s="25">
        <v>1</v>
      </c>
      <c r="D233" s="26">
        <v>232</v>
      </c>
      <c r="F233" s="28" t="s">
        <v>75</v>
      </c>
      <c r="G233" s="24">
        <v>30682</v>
      </c>
      <c r="H233" s="25">
        <v>0.5</v>
      </c>
      <c r="I233" s="26">
        <v>116</v>
      </c>
    </row>
    <row r="234" spans="1:9" x14ac:dyDescent="0.25">
      <c r="A234" s="28" t="s">
        <v>74</v>
      </c>
      <c r="B234" s="24">
        <v>30713</v>
      </c>
      <c r="C234" s="25">
        <v>1</v>
      </c>
      <c r="D234" s="26">
        <v>233</v>
      </c>
      <c r="F234" s="28" t="s">
        <v>75</v>
      </c>
      <c r="G234" s="24">
        <v>30713</v>
      </c>
      <c r="H234" s="25">
        <v>0.5</v>
      </c>
      <c r="I234" s="26">
        <v>116.5</v>
      </c>
    </row>
    <row r="235" spans="1:9" x14ac:dyDescent="0.25">
      <c r="A235" s="28" t="s">
        <v>74</v>
      </c>
      <c r="B235" s="24">
        <v>30742</v>
      </c>
      <c r="C235" s="25">
        <v>1</v>
      </c>
      <c r="D235" s="26">
        <v>234</v>
      </c>
      <c r="F235" s="28" t="s">
        <v>75</v>
      </c>
      <c r="G235" s="24">
        <v>30742</v>
      </c>
      <c r="H235" s="25">
        <v>0.5</v>
      </c>
      <c r="I235" s="26">
        <v>117</v>
      </c>
    </row>
    <row r="236" spans="1:9" x14ac:dyDescent="0.25">
      <c r="A236" s="28" t="s">
        <v>74</v>
      </c>
      <c r="B236" s="24">
        <v>30773</v>
      </c>
      <c r="C236" s="25">
        <v>1</v>
      </c>
      <c r="D236" s="26">
        <v>235</v>
      </c>
      <c r="F236" s="28" t="s">
        <v>75</v>
      </c>
      <c r="G236" s="24">
        <v>30773</v>
      </c>
      <c r="H236" s="25">
        <v>0.5</v>
      </c>
      <c r="I236" s="26">
        <v>117.5</v>
      </c>
    </row>
    <row r="237" spans="1:9" x14ac:dyDescent="0.25">
      <c r="A237" s="28" t="s">
        <v>74</v>
      </c>
      <c r="B237" s="24">
        <v>30803</v>
      </c>
      <c r="C237" s="25">
        <v>1</v>
      </c>
      <c r="D237" s="26">
        <v>236</v>
      </c>
      <c r="F237" s="28" t="s">
        <v>75</v>
      </c>
      <c r="G237" s="24">
        <v>30803</v>
      </c>
      <c r="H237" s="25">
        <v>0.5</v>
      </c>
      <c r="I237" s="26">
        <v>118</v>
      </c>
    </row>
    <row r="238" spans="1:9" x14ac:dyDescent="0.25">
      <c r="A238" s="28" t="s">
        <v>74</v>
      </c>
      <c r="B238" s="24">
        <v>30834</v>
      </c>
      <c r="C238" s="25">
        <v>1</v>
      </c>
      <c r="D238" s="26">
        <v>237</v>
      </c>
      <c r="F238" s="28" t="s">
        <v>75</v>
      </c>
      <c r="G238" s="24">
        <v>30834</v>
      </c>
      <c r="H238" s="25">
        <v>0.5</v>
      </c>
      <c r="I238" s="26">
        <v>118.5</v>
      </c>
    </row>
    <row r="239" spans="1:9" x14ac:dyDescent="0.25">
      <c r="A239" s="28" t="s">
        <v>74</v>
      </c>
      <c r="B239" s="24">
        <v>30864</v>
      </c>
      <c r="C239" s="25">
        <v>1</v>
      </c>
      <c r="D239" s="26">
        <v>238</v>
      </c>
      <c r="F239" s="28" t="s">
        <v>75</v>
      </c>
      <c r="G239" s="24">
        <v>30864</v>
      </c>
      <c r="H239" s="25">
        <v>0.5</v>
      </c>
      <c r="I239" s="26">
        <v>119</v>
      </c>
    </row>
    <row r="240" spans="1:9" x14ac:dyDescent="0.25">
      <c r="A240" s="28" t="s">
        <v>74</v>
      </c>
      <c r="B240" s="24">
        <v>30895</v>
      </c>
      <c r="C240" s="25">
        <v>1</v>
      </c>
      <c r="D240" s="26">
        <v>239</v>
      </c>
      <c r="F240" s="28" t="s">
        <v>75</v>
      </c>
      <c r="G240" s="24">
        <v>30895</v>
      </c>
      <c r="H240" s="25">
        <v>0.5</v>
      </c>
      <c r="I240" s="26">
        <v>119.5</v>
      </c>
    </row>
    <row r="241" spans="1:9" x14ac:dyDescent="0.25">
      <c r="A241" s="28" t="s">
        <v>74</v>
      </c>
      <c r="B241" s="24">
        <v>30926</v>
      </c>
      <c r="C241" s="25">
        <v>1</v>
      </c>
      <c r="D241" s="26">
        <v>240</v>
      </c>
      <c r="F241" s="28" t="s">
        <v>75</v>
      </c>
      <c r="G241" s="24">
        <v>30926</v>
      </c>
      <c r="H241" s="25">
        <v>0.5</v>
      </c>
      <c r="I241" s="26">
        <v>120</v>
      </c>
    </row>
    <row r="242" spans="1:9" x14ac:dyDescent="0.25">
      <c r="A242" s="28" t="s">
        <v>74</v>
      </c>
      <c r="B242" s="24">
        <v>30956</v>
      </c>
      <c r="C242" s="25">
        <v>1</v>
      </c>
      <c r="D242" s="26">
        <v>241</v>
      </c>
      <c r="F242" s="28" t="s">
        <v>75</v>
      </c>
      <c r="G242" s="24">
        <v>30956</v>
      </c>
      <c r="H242" s="25">
        <v>0.5</v>
      </c>
      <c r="I242" s="26">
        <v>120.5</v>
      </c>
    </row>
    <row r="243" spans="1:9" x14ac:dyDescent="0.25">
      <c r="A243" s="28" t="s">
        <v>74</v>
      </c>
      <c r="B243" s="24">
        <v>30987</v>
      </c>
      <c r="C243" s="25">
        <v>1</v>
      </c>
      <c r="D243" s="26">
        <v>242</v>
      </c>
      <c r="F243" s="28" t="s">
        <v>75</v>
      </c>
      <c r="G243" s="24">
        <v>30987</v>
      </c>
      <c r="H243" s="25">
        <v>0.5</v>
      </c>
      <c r="I243" s="26">
        <v>121</v>
      </c>
    </row>
    <row r="244" spans="1:9" x14ac:dyDescent="0.25">
      <c r="A244" s="28" t="s">
        <v>74</v>
      </c>
      <c r="B244" s="24">
        <v>31017</v>
      </c>
      <c r="C244" s="25">
        <v>1</v>
      </c>
      <c r="D244" s="26">
        <v>243</v>
      </c>
      <c r="F244" s="28" t="s">
        <v>75</v>
      </c>
      <c r="G244" s="24">
        <v>31017</v>
      </c>
      <c r="H244" s="25">
        <v>0.5</v>
      </c>
      <c r="I244" s="26">
        <v>121.5</v>
      </c>
    </row>
    <row r="245" spans="1:9" x14ac:dyDescent="0.25">
      <c r="A245" s="28" t="s">
        <v>74</v>
      </c>
      <c r="B245" s="24">
        <v>31048</v>
      </c>
      <c r="C245" s="25">
        <v>1</v>
      </c>
      <c r="D245" s="26">
        <v>244</v>
      </c>
      <c r="F245" s="28" t="s">
        <v>75</v>
      </c>
      <c r="G245" s="24">
        <v>31048</v>
      </c>
      <c r="H245" s="25">
        <v>0.5</v>
      </c>
      <c r="I245" s="26">
        <v>122</v>
      </c>
    </row>
    <row r="246" spans="1:9" x14ac:dyDescent="0.25">
      <c r="A246" s="28" t="s">
        <v>74</v>
      </c>
      <c r="B246" s="24">
        <v>31079</v>
      </c>
      <c r="C246" s="25">
        <v>1</v>
      </c>
      <c r="D246" s="26">
        <v>245</v>
      </c>
      <c r="F246" s="28" t="s">
        <v>75</v>
      </c>
      <c r="G246" s="24">
        <v>31079</v>
      </c>
      <c r="H246" s="25">
        <v>0.5</v>
      </c>
      <c r="I246" s="26">
        <v>122.5</v>
      </c>
    </row>
    <row r="247" spans="1:9" x14ac:dyDescent="0.25">
      <c r="A247" s="28" t="s">
        <v>74</v>
      </c>
      <c r="B247" s="24">
        <v>31107</v>
      </c>
      <c r="C247" s="25">
        <v>1</v>
      </c>
      <c r="D247" s="26">
        <v>246</v>
      </c>
      <c r="F247" s="28" t="s">
        <v>75</v>
      </c>
      <c r="G247" s="24">
        <v>31107</v>
      </c>
      <c r="H247" s="25">
        <v>0.5</v>
      </c>
      <c r="I247" s="26">
        <v>123</v>
      </c>
    </row>
    <row r="248" spans="1:9" x14ac:dyDescent="0.25">
      <c r="A248" s="28" t="s">
        <v>74</v>
      </c>
      <c r="B248" s="24">
        <v>31138</v>
      </c>
      <c r="C248" s="25">
        <v>1</v>
      </c>
      <c r="D248" s="26">
        <v>247</v>
      </c>
      <c r="F248" s="28" t="s">
        <v>75</v>
      </c>
      <c r="G248" s="24">
        <v>31138</v>
      </c>
      <c r="H248" s="25">
        <v>0.5</v>
      </c>
      <c r="I248" s="26">
        <v>123.5</v>
      </c>
    </row>
    <row r="249" spans="1:9" x14ac:dyDescent="0.25">
      <c r="A249" s="28" t="s">
        <v>74</v>
      </c>
      <c r="B249" s="24">
        <v>31168</v>
      </c>
      <c r="C249" s="25">
        <v>1</v>
      </c>
      <c r="D249" s="26">
        <v>248</v>
      </c>
      <c r="F249" s="28" t="s">
        <v>75</v>
      </c>
      <c r="G249" s="24">
        <v>31168</v>
      </c>
      <c r="H249" s="25">
        <v>0.5</v>
      </c>
      <c r="I249" s="26">
        <v>124</v>
      </c>
    </row>
    <row r="250" spans="1:9" x14ac:dyDescent="0.25">
      <c r="A250" s="28" t="s">
        <v>74</v>
      </c>
      <c r="B250" s="24">
        <v>31199</v>
      </c>
      <c r="C250" s="25">
        <v>1</v>
      </c>
      <c r="D250" s="26">
        <v>249</v>
      </c>
      <c r="F250" s="28" t="s">
        <v>75</v>
      </c>
      <c r="G250" s="24">
        <v>31199</v>
      </c>
      <c r="H250" s="25">
        <v>0.5</v>
      </c>
      <c r="I250" s="26">
        <v>124.5</v>
      </c>
    </row>
    <row r="251" spans="1:9" x14ac:dyDescent="0.25">
      <c r="A251" s="28" t="s">
        <v>74</v>
      </c>
      <c r="B251" s="24">
        <v>31229</v>
      </c>
      <c r="C251" s="25">
        <v>1</v>
      </c>
      <c r="D251" s="26">
        <v>250</v>
      </c>
      <c r="F251" s="28" t="s">
        <v>75</v>
      </c>
      <c r="G251" s="24">
        <v>31229</v>
      </c>
      <c r="H251" s="25">
        <v>0.5</v>
      </c>
      <c r="I251" s="26">
        <v>125</v>
      </c>
    </row>
    <row r="252" spans="1:9" x14ac:dyDescent="0.25">
      <c r="A252" s="28" t="s">
        <v>74</v>
      </c>
      <c r="B252" s="24">
        <v>31260</v>
      </c>
      <c r="C252" s="25">
        <v>1</v>
      </c>
      <c r="D252" s="26">
        <v>251</v>
      </c>
      <c r="F252" s="28" t="s">
        <v>75</v>
      </c>
      <c r="G252" s="24">
        <v>31260</v>
      </c>
      <c r="H252" s="25">
        <v>0.5</v>
      </c>
      <c r="I252" s="26">
        <v>125.5</v>
      </c>
    </row>
    <row r="253" spans="1:9" x14ac:dyDescent="0.25">
      <c r="A253" s="28" t="s">
        <v>74</v>
      </c>
      <c r="B253" s="24">
        <v>31291</v>
      </c>
      <c r="C253" s="25">
        <v>1</v>
      </c>
      <c r="D253" s="26">
        <v>252</v>
      </c>
      <c r="F253" s="28" t="s">
        <v>75</v>
      </c>
      <c r="G253" s="24">
        <v>31291</v>
      </c>
      <c r="H253" s="25">
        <v>0.5</v>
      </c>
      <c r="I253" s="26">
        <v>126</v>
      </c>
    </row>
    <row r="254" spans="1:9" x14ac:dyDescent="0.25">
      <c r="A254" s="28" t="s">
        <v>74</v>
      </c>
      <c r="B254" s="24">
        <v>31321</v>
      </c>
      <c r="C254" s="25">
        <v>1</v>
      </c>
      <c r="D254" s="26">
        <v>253</v>
      </c>
      <c r="F254" s="28" t="s">
        <v>75</v>
      </c>
      <c r="G254" s="24">
        <v>31321</v>
      </c>
      <c r="H254" s="25">
        <v>0.5</v>
      </c>
      <c r="I254" s="26">
        <v>126.5</v>
      </c>
    </row>
    <row r="255" spans="1:9" x14ac:dyDescent="0.25">
      <c r="A255" s="28" t="s">
        <v>74</v>
      </c>
      <c r="B255" s="24">
        <v>31352</v>
      </c>
      <c r="C255" s="25">
        <v>1</v>
      </c>
      <c r="D255" s="26">
        <v>254</v>
      </c>
      <c r="F255" s="28" t="s">
        <v>75</v>
      </c>
      <c r="G255" s="24">
        <v>31352</v>
      </c>
      <c r="H255" s="25">
        <v>0.5</v>
      </c>
      <c r="I255" s="26">
        <v>127</v>
      </c>
    </row>
    <row r="256" spans="1:9" x14ac:dyDescent="0.25">
      <c r="A256" s="28" t="s">
        <v>74</v>
      </c>
      <c r="B256" s="24">
        <v>31382</v>
      </c>
      <c r="C256" s="25">
        <v>1</v>
      </c>
      <c r="D256" s="26">
        <v>255</v>
      </c>
      <c r="F256" s="28" t="s">
        <v>75</v>
      </c>
      <c r="G256" s="24">
        <v>31382</v>
      </c>
      <c r="H256" s="25">
        <v>0.5</v>
      </c>
      <c r="I256" s="26">
        <v>127.5</v>
      </c>
    </row>
    <row r="257" spans="1:9" x14ac:dyDescent="0.25">
      <c r="A257" s="28" t="s">
        <v>74</v>
      </c>
      <c r="B257" s="24">
        <v>31413</v>
      </c>
      <c r="C257" s="25">
        <v>1</v>
      </c>
      <c r="D257" s="26">
        <v>256</v>
      </c>
      <c r="F257" s="28" t="s">
        <v>75</v>
      </c>
      <c r="G257" s="24">
        <v>31413</v>
      </c>
      <c r="H257" s="25">
        <v>0.5</v>
      </c>
      <c r="I257" s="26">
        <v>128</v>
      </c>
    </row>
    <row r="258" spans="1:9" x14ac:dyDescent="0.25">
      <c r="A258" s="28" t="s">
        <v>74</v>
      </c>
      <c r="B258" s="24">
        <v>31444</v>
      </c>
      <c r="C258" s="25">
        <v>1</v>
      </c>
      <c r="D258" s="26">
        <v>257</v>
      </c>
      <c r="F258" s="28" t="s">
        <v>75</v>
      </c>
      <c r="G258" s="24">
        <v>31444</v>
      </c>
      <c r="H258" s="25">
        <v>0.5</v>
      </c>
      <c r="I258" s="26">
        <v>128.5</v>
      </c>
    </row>
    <row r="259" spans="1:9" x14ac:dyDescent="0.25">
      <c r="A259" s="28" t="s">
        <v>74</v>
      </c>
      <c r="B259" s="24">
        <v>31472</v>
      </c>
      <c r="C259" s="25">
        <v>1</v>
      </c>
      <c r="D259" s="26">
        <v>258</v>
      </c>
      <c r="F259" s="28" t="s">
        <v>75</v>
      </c>
      <c r="G259" s="24">
        <v>31472</v>
      </c>
      <c r="H259" s="25">
        <v>0.5</v>
      </c>
      <c r="I259" s="26">
        <v>129</v>
      </c>
    </row>
    <row r="260" spans="1:9" x14ac:dyDescent="0.25">
      <c r="A260" s="28" t="s">
        <v>74</v>
      </c>
      <c r="B260" s="24">
        <v>31503</v>
      </c>
      <c r="C260" s="25">
        <v>1</v>
      </c>
      <c r="D260" s="26">
        <v>259</v>
      </c>
      <c r="F260" s="28" t="s">
        <v>75</v>
      </c>
      <c r="G260" s="24">
        <v>31503</v>
      </c>
      <c r="H260" s="25">
        <v>0.5</v>
      </c>
      <c r="I260" s="26">
        <v>129.5</v>
      </c>
    </row>
    <row r="261" spans="1:9" x14ac:dyDescent="0.25">
      <c r="A261" s="28" t="s">
        <v>74</v>
      </c>
      <c r="B261" s="24">
        <v>31533</v>
      </c>
      <c r="C261" s="25">
        <v>1</v>
      </c>
      <c r="D261" s="26">
        <v>260</v>
      </c>
      <c r="F261" s="28" t="s">
        <v>75</v>
      </c>
      <c r="G261" s="24">
        <v>31533</v>
      </c>
      <c r="H261" s="25">
        <v>0.5</v>
      </c>
      <c r="I261" s="26">
        <v>130</v>
      </c>
    </row>
    <row r="262" spans="1:9" x14ac:dyDescent="0.25">
      <c r="A262" s="28" t="s">
        <v>74</v>
      </c>
      <c r="B262" s="24">
        <v>31564</v>
      </c>
      <c r="C262" s="25">
        <v>1</v>
      </c>
      <c r="D262" s="26">
        <v>261</v>
      </c>
      <c r="F262" s="28" t="s">
        <v>75</v>
      </c>
      <c r="G262" s="24">
        <v>31564</v>
      </c>
      <c r="H262" s="25">
        <v>0.5</v>
      </c>
      <c r="I262" s="26">
        <v>130.5</v>
      </c>
    </row>
    <row r="263" spans="1:9" x14ac:dyDescent="0.25">
      <c r="A263" s="28" t="s">
        <v>74</v>
      </c>
      <c r="B263" s="24">
        <v>31594</v>
      </c>
      <c r="C263" s="25">
        <v>1</v>
      </c>
      <c r="D263" s="26">
        <v>262</v>
      </c>
      <c r="F263" s="28" t="s">
        <v>75</v>
      </c>
      <c r="G263" s="24">
        <v>31594</v>
      </c>
      <c r="H263" s="25">
        <v>0.5</v>
      </c>
      <c r="I263" s="26">
        <v>131</v>
      </c>
    </row>
    <row r="264" spans="1:9" x14ac:dyDescent="0.25">
      <c r="A264" s="28" t="s">
        <v>74</v>
      </c>
      <c r="B264" s="24">
        <v>31625</v>
      </c>
      <c r="C264" s="25">
        <v>1</v>
      </c>
      <c r="D264" s="26">
        <v>263</v>
      </c>
      <c r="F264" s="28" t="s">
        <v>75</v>
      </c>
      <c r="G264" s="24">
        <v>31625</v>
      </c>
      <c r="H264" s="25">
        <v>0.5</v>
      </c>
      <c r="I264" s="26">
        <v>131.5</v>
      </c>
    </row>
    <row r="265" spans="1:9" x14ac:dyDescent="0.25">
      <c r="A265" s="28" t="s">
        <v>74</v>
      </c>
      <c r="B265" s="24">
        <v>31656</v>
      </c>
      <c r="C265" s="25">
        <v>1</v>
      </c>
      <c r="D265" s="26">
        <v>264</v>
      </c>
      <c r="F265" s="28" t="s">
        <v>75</v>
      </c>
      <c r="G265" s="24">
        <v>31656</v>
      </c>
      <c r="H265" s="25">
        <v>0.5</v>
      </c>
      <c r="I265" s="26">
        <v>132</v>
      </c>
    </row>
    <row r="266" spans="1:9" x14ac:dyDescent="0.25">
      <c r="A266" s="28" t="s">
        <v>74</v>
      </c>
      <c r="B266" s="24">
        <v>31686</v>
      </c>
      <c r="C266" s="25">
        <v>1</v>
      </c>
      <c r="D266" s="26">
        <v>265</v>
      </c>
      <c r="F266" s="28" t="s">
        <v>75</v>
      </c>
      <c r="G266" s="24">
        <v>31686</v>
      </c>
      <c r="H266" s="25">
        <v>0.5</v>
      </c>
      <c r="I266" s="26">
        <v>132.5</v>
      </c>
    </row>
    <row r="267" spans="1:9" x14ac:dyDescent="0.25">
      <c r="A267" s="28" t="s">
        <v>74</v>
      </c>
      <c r="B267" s="24">
        <v>31717</v>
      </c>
      <c r="C267" s="25">
        <v>1</v>
      </c>
      <c r="D267" s="26">
        <v>266</v>
      </c>
      <c r="F267" s="28" t="s">
        <v>75</v>
      </c>
      <c r="G267" s="24">
        <v>31717</v>
      </c>
      <c r="H267" s="25">
        <v>0.5</v>
      </c>
      <c r="I267" s="26">
        <v>133</v>
      </c>
    </row>
    <row r="268" spans="1:9" x14ac:dyDescent="0.25">
      <c r="A268" s="28" t="s">
        <v>74</v>
      </c>
      <c r="B268" s="24">
        <v>31747</v>
      </c>
      <c r="C268" s="25">
        <v>1</v>
      </c>
      <c r="D268" s="26">
        <v>267</v>
      </c>
      <c r="F268" s="28" t="s">
        <v>75</v>
      </c>
      <c r="G268" s="24">
        <v>31747</v>
      </c>
      <c r="H268" s="25">
        <v>0.5</v>
      </c>
      <c r="I268" s="26">
        <v>133.5</v>
      </c>
    </row>
    <row r="269" spans="1:9" x14ac:dyDescent="0.25">
      <c r="A269" s="28" t="s">
        <v>74</v>
      </c>
      <c r="B269" s="24">
        <v>31778</v>
      </c>
      <c r="C269" s="25">
        <v>1</v>
      </c>
      <c r="D269" s="26">
        <v>268</v>
      </c>
      <c r="F269" s="28" t="s">
        <v>75</v>
      </c>
      <c r="G269" s="24">
        <v>31778</v>
      </c>
      <c r="H269" s="25">
        <v>0.5</v>
      </c>
      <c r="I269" s="26">
        <v>134</v>
      </c>
    </row>
    <row r="270" spans="1:9" x14ac:dyDescent="0.25">
      <c r="A270" s="28" t="s">
        <v>74</v>
      </c>
      <c r="B270" s="24">
        <v>31809</v>
      </c>
      <c r="C270" s="25">
        <v>1</v>
      </c>
      <c r="D270" s="26">
        <v>269</v>
      </c>
      <c r="F270" s="28" t="s">
        <v>75</v>
      </c>
      <c r="G270" s="24">
        <v>31809</v>
      </c>
      <c r="H270" s="25">
        <v>0.5</v>
      </c>
      <c r="I270" s="26">
        <v>134.5</v>
      </c>
    </row>
    <row r="271" spans="1:9" x14ac:dyDescent="0.25">
      <c r="A271" s="28" t="s">
        <v>74</v>
      </c>
      <c r="B271" s="24">
        <v>31837</v>
      </c>
      <c r="C271" s="25">
        <v>1</v>
      </c>
      <c r="D271" s="26">
        <v>270</v>
      </c>
      <c r="F271" s="28" t="s">
        <v>75</v>
      </c>
      <c r="G271" s="24">
        <v>31837</v>
      </c>
      <c r="H271" s="25">
        <v>0.5</v>
      </c>
      <c r="I271" s="26">
        <v>135</v>
      </c>
    </row>
    <row r="272" spans="1:9" x14ac:dyDescent="0.25">
      <c r="A272" s="28" t="s">
        <v>74</v>
      </c>
      <c r="B272" s="24">
        <v>31868</v>
      </c>
      <c r="C272" s="25">
        <v>1</v>
      </c>
      <c r="D272" s="26">
        <v>271</v>
      </c>
      <c r="F272" s="28" t="s">
        <v>75</v>
      </c>
      <c r="G272" s="24">
        <v>31868</v>
      </c>
      <c r="H272" s="25">
        <v>0.5</v>
      </c>
      <c r="I272" s="26">
        <v>135.5</v>
      </c>
    </row>
    <row r="273" spans="1:9" x14ac:dyDescent="0.25">
      <c r="A273" s="28" t="s">
        <v>74</v>
      </c>
      <c r="B273" s="24">
        <v>31898</v>
      </c>
      <c r="C273" s="25">
        <v>1</v>
      </c>
      <c r="D273" s="26">
        <v>272</v>
      </c>
      <c r="F273" s="28" t="s">
        <v>75</v>
      </c>
      <c r="G273" s="24">
        <v>31898</v>
      </c>
      <c r="H273" s="25">
        <v>0.5</v>
      </c>
      <c r="I273" s="26">
        <v>136</v>
      </c>
    </row>
    <row r="274" spans="1:9" x14ac:dyDescent="0.25">
      <c r="A274" s="28" t="s">
        <v>74</v>
      </c>
      <c r="B274" s="24">
        <v>31929</v>
      </c>
      <c r="C274" s="25">
        <v>1</v>
      </c>
      <c r="D274" s="26">
        <v>273</v>
      </c>
      <c r="F274" s="28" t="s">
        <v>75</v>
      </c>
      <c r="G274" s="24">
        <v>31929</v>
      </c>
      <c r="H274" s="25">
        <v>0.5</v>
      </c>
      <c r="I274" s="26">
        <v>136.5</v>
      </c>
    </row>
    <row r="275" spans="1:9" x14ac:dyDescent="0.25">
      <c r="A275" s="28" t="s">
        <v>74</v>
      </c>
      <c r="B275" s="24">
        <v>31959</v>
      </c>
      <c r="C275" s="25">
        <v>1</v>
      </c>
      <c r="D275" s="26">
        <v>274</v>
      </c>
      <c r="F275" s="28" t="s">
        <v>75</v>
      </c>
      <c r="G275" s="24">
        <v>31959</v>
      </c>
      <c r="H275" s="25">
        <v>0.5</v>
      </c>
      <c r="I275" s="26">
        <v>137</v>
      </c>
    </row>
    <row r="276" spans="1:9" x14ac:dyDescent="0.25">
      <c r="A276" s="28" t="s">
        <v>74</v>
      </c>
      <c r="B276" s="24">
        <v>31990</v>
      </c>
      <c r="C276" s="25">
        <v>1</v>
      </c>
      <c r="D276" s="26">
        <v>275</v>
      </c>
      <c r="F276" s="28" t="s">
        <v>75</v>
      </c>
      <c r="G276" s="24">
        <v>31990</v>
      </c>
      <c r="H276" s="25">
        <v>0.5</v>
      </c>
      <c r="I276" s="26">
        <v>137.5</v>
      </c>
    </row>
    <row r="277" spans="1:9" x14ac:dyDescent="0.25">
      <c r="A277" s="28" t="s">
        <v>74</v>
      </c>
      <c r="B277" s="24">
        <v>32021</v>
      </c>
      <c r="C277" s="25">
        <v>1</v>
      </c>
      <c r="D277" s="26">
        <v>276</v>
      </c>
      <c r="F277" s="28" t="s">
        <v>75</v>
      </c>
      <c r="G277" s="24">
        <v>32021</v>
      </c>
      <c r="H277" s="25">
        <v>0.5</v>
      </c>
      <c r="I277" s="26">
        <v>138</v>
      </c>
    </row>
    <row r="278" spans="1:9" x14ac:dyDescent="0.25">
      <c r="A278" s="28" t="s">
        <v>74</v>
      </c>
      <c r="B278" s="24">
        <v>32051</v>
      </c>
      <c r="C278" s="25">
        <v>1</v>
      </c>
      <c r="D278" s="26">
        <v>277</v>
      </c>
      <c r="F278" s="28" t="s">
        <v>75</v>
      </c>
      <c r="G278" s="24">
        <v>32051</v>
      </c>
      <c r="H278" s="25">
        <v>0.5</v>
      </c>
      <c r="I278" s="26">
        <v>138.5</v>
      </c>
    </row>
    <row r="279" spans="1:9" x14ac:dyDescent="0.25">
      <c r="A279" s="28" t="s">
        <v>74</v>
      </c>
      <c r="B279" s="24">
        <v>32082</v>
      </c>
      <c r="C279" s="25">
        <v>1</v>
      </c>
      <c r="D279" s="26">
        <v>278</v>
      </c>
      <c r="F279" s="28" t="s">
        <v>75</v>
      </c>
      <c r="G279" s="24">
        <v>32082</v>
      </c>
      <c r="H279" s="25">
        <v>0.5</v>
      </c>
      <c r="I279" s="26">
        <v>139</v>
      </c>
    </row>
    <row r="280" spans="1:9" x14ac:dyDescent="0.25">
      <c r="A280" s="28" t="s">
        <v>74</v>
      </c>
      <c r="B280" s="24">
        <v>32112</v>
      </c>
      <c r="C280" s="25">
        <v>1</v>
      </c>
      <c r="D280" s="26">
        <v>279</v>
      </c>
      <c r="F280" s="28" t="s">
        <v>75</v>
      </c>
      <c r="G280" s="24">
        <v>32112</v>
      </c>
      <c r="H280" s="25">
        <v>0.5</v>
      </c>
      <c r="I280" s="26">
        <v>139.5</v>
      </c>
    </row>
    <row r="281" spans="1:9" x14ac:dyDescent="0.25">
      <c r="A281" s="28" t="s">
        <v>74</v>
      </c>
      <c r="B281" s="24">
        <v>32143</v>
      </c>
      <c r="C281" s="25">
        <v>1</v>
      </c>
      <c r="D281" s="26">
        <v>280</v>
      </c>
      <c r="F281" s="28" t="s">
        <v>75</v>
      </c>
      <c r="G281" s="24">
        <v>32143</v>
      </c>
      <c r="H281" s="25">
        <v>0.5</v>
      </c>
      <c r="I281" s="26">
        <v>140</v>
      </c>
    </row>
    <row r="282" spans="1:9" x14ac:dyDescent="0.25">
      <c r="A282" s="28" t="s">
        <v>74</v>
      </c>
      <c r="B282" s="24">
        <v>32174</v>
      </c>
      <c r="C282" s="25">
        <v>1</v>
      </c>
      <c r="D282" s="26">
        <v>281</v>
      </c>
      <c r="F282" s="28" t="s">
        <v>75</v>
      </c>
      <c r="G282" s="24">
        <v>32174</v>
      </c>
      <c r="H282" s="25">
        <v>0.5</v>
      </c>
      <c r="I282" s="26">
        <v>140.5</v>
      </c>
    </row>
    <row r="283" spans="1:9" x14ac:dyDescent="0.25">
      <c r="A283" s="28" t="s">
        <v>74</v>
      </c>
      <c r="B283" s="24">
        <v>32203</v>
      </c>
      <c r="C283" s="25">
        <v>1</v>
      </c>
      <c r="D283" s="26">
        <v>282</v>
      </c>
      <c r="F283" s="28" t="s">
        <v>75</v>
      </c>
      <c r="G283" s="24">
        <v>32203</v>
      </c>
      <c r="H283" s="25">
        <v>0.5</v>
      </c>
      <c r="I283" s="26">
        <v>141</v>
      </c>
    </row>
    <row r="284" spans="1:9" x14ac:dyDescent="0.25">
      <c r="A284" s="28" t="s">
        <v>74</v>
      </c>
      <c r="B284" s="24">
        <v>32234</v>
      </c>
      <c r="C284" s="25">
        <v>1</v>
      </c>
      <c r="D284" s="26">
        <v>283</v>
      </c>
      <c r="F284" s="28" t="s">
        <v>75</v>
      </c>
      <c r="G284" s="24">
        <v>32234</v>
      </c>
      <c r="H284" s="25">
        <v>0.5</v>
      </c>
      <c r="I284" s="26">
        <v>141.5</v>
      </c>
    </row>
    <row r="285" spans="1:9" x14ac:dyDescent="0.25">
      <c r="A285" s="28" t="s">
        <v>74</v>
      </c>
      <c r="B285" s="24">
        <v>32264</v>
      </c>
      <c r="C285" s="25">
        <v>1</v>
      </c>
      <c r="D285" s="26">
        <v>284</v>
      </c>
      <c r="F285" s="28" t="s">
        <v>75</v>
      </c>
      <c r="G285" s="24">
        <v>32264</v>
      </c>
      <c r="H285" s="25">
        <v>0.5</v>
      </c>
      <c r="I285" s="26">
        <v>142</v>
      </c>
    </row>
    <row r="286" spans="1:9" x14ac:dyDescent="0.25">
      <c r="A286" s="28" t="s">
        <v>74</v>
      </c>
      <c r="B286" s="24">
        <v>32295</v>
      </c>
      <c r="C286" s="25">
        <v>1</v>
      </c>
      <c r="D286" s="26">
        <v>285</v>
      </c>
      <c r="F286" s="28" t="s">
        <v>75</v>
      </c>
      <c r="G286" s="24">
        <v>32295</v>
      </c>
      <c r="H286" s="25">
        <v>0.5</v>
      </c>
      <c r="I286" s="26">
        <v>142.5</v>
      </c>
    </row>
    <row r="287" spans="1:9" x14ac:dyDescent="0.25">
      <c r="A287" s="28" t="s">
        <v>74</v>
      </c>
      <c r="B287" s="24">
        <v>32325</v>
      </c>
      <c r="C287" s="25">
        <v>1</v>
      </c>
      <c r="D287" s="26">
        <v>286</v>
      </c>
      <c r="F287" s="28" t="s">
        <v>75</v>
      </c>
      <c r="G287" s="24">
        <v>32325</v>
      </c>
      <c r="H287" s="25">
        <v>0.5</v>
      </c>
      <c r="I287" s="26">
        <v>143</v>
      </c>
    </row>
    <row r="288" spans="1:9" x14ac:dyDescent="0.25">
      <c r="A288" s="28" t="s">
        <v>74</v>
      </c>
      <c r="B288" s="24">
        <v>32356</v>
      </c>
      <c r="C288" s="25">
        <v>1</v>
      </c>
      <c r="D288" s="26">
        <v>287</v>
      </c>
      <c r="F288" s="28" t="s">
        <v>75</v>
      </c>
      <c r="G288" s="24">
        <v>32356</v>
      </c>
      <c r="H288" s="25">
        <v>0.5</v>
      </c>
      <c r="I288" s="26">
        <v>143.5</v>
      </c>
    </row>
    <row r="289" spans="1:9" x14ac:dyDescent="0.25">
      <c r="A289" s="28" t="s">
        <v>74</v>
      </c>
      <c r="B289" s="24">
        <v>32387</v>
      </c>
      <c r="C289" s="25">
        <v>1</v>
      </c>
      <c r="D289" s="26">
        <v>288</v>
      </c>
      <c r="F289" s="28" t="s">
        <v>75</v>
      </c>
      <c r="G289" s="24">
        <v>32387</v>
      </c>
      <c r="H289" s="25">
        <v>0.5</v>
      </c>
      <c r="I289" s="26">
        <v>144</v>
      </c>
    </row>
    <row r="290" spans="1:9" x14ac:dyDescent="0.25">
      <c r="A290" s="28" t="s">
        <v>74</v>
      </c>
      <c r="B290" s="24">
        <v>32417</v>
      </c>
      <c r="C290" s="25">
        <v>1</v>
      </c>
      <c r="D290" s="26">
        <v>289</v>
      </c>
      <c r="F290" s="28" t="s">
        <v>75</v>
      </c>
      <c r="G290" s="24">
        <v>32417</v>
      </c>
      <c r="H290" s="25">
        <v>0.5</v>
      </c>
      <c r="I290" s="26">
        <v>144.5</v>
      </c>
    </row>
    <row r="291" spans="1:9" x14ac:dyDescent="0.25">
      <c r="A291" s="28" t="s">
        <v>74</v>
      </c>
      <c r="B291" s="24">
        <v>32448</v>
      </c>
      <c r="C291" s="25">
        <v>1</v>
      </c>
      <c r="D291" s="26">
        <v>290</v>
      </c>
      <c r="F291" s="28" t="s">
        <v>75</v>
      </c>
      <c r="G291" s="24">
        <v>32448</v>
      </c>
      <c r="H291" s="25">
        <v>0.5</v>
      </c>
      <c r="I291" s="26">
        <v>145</v>
      </c>
    </row>
    <row r="292" spans="1:9" x14ac:dyDescent="0.25">
      <c r="A292" s="28" t="s">
        <v>74</v>
      </c>
      <c r="B292" s="24">
        <v>32478</v>
      </c>
      <c r="C292" s="25">
        <v>1</v>
      </c>
      <c r="D292" s="26">
        <v>291</v>
      </c>
      <c r="F292" s="28" t="s">
        <v>75</v>
      </c>
      <c r="G292" s="24">
        <v>32478</v>
      </c>
      <c r="H292" s="25">
        <v>0.5</v>
      </c>
      <c r="I292" s="26">
        <v>145.5</v>
      </c>
    </row>
    <row r="293" spans="1:9" x14ac:dyDescent="0.25">
      <c r="A293" s="28" t="s">
        <v>74</v>
      </c>
      <c r="B293" s="24">
        <v>32509</v>
      </c>
      <c r="C293" s="25">
        <v>1</v>
      </c>
      <c r="D293" s="26">
        <v>292</v>
      </c>
      <c r="F293" s="28" t="s">
        <v>75</v>
      </c>
      <c r="G293" s="24">
        <v>32509</v>
      </c>
      <c r="H293" s="25">
        <v>0.5</v>
      </c>
      <c r="I293" s="26">
        <v>146</v>
      </c>
    </row>
    <row r="294" spans="1:9" x14ac:dyDescent="0.25">
      <c r="A294" s="28" t="s">
        <v>74</v>
      </c>
      <c r="B294" s="24">
        <v>32540</v>
      </c>
      <c r="C294" s="25">
        <v>1</v>
      </c>
      <c r="D294" s="26">
        <v>293</v>
      </c>
      <c r="F294" s="28" t="s">
        <v>75</v>
      </c>
      <c r="G294" s="24">
        <v>32540</v>
      </c>
      <c r="H294" s="25">
        <v>0.5</v>
      </c>
      <c r="I294" s="26">
        <v>146.5</v>
      </c>
    </row>
    <row r="295" spans="1:9" x14ac:dyDescent="0.25">
      <c r="A295" s="28" t="s">
        <v>74</v>
      </c>
      <c r="B295" s="24">
        <v>32568</v>
      </c>
      <c r="C295" s="25">
        <v>1</v>
      </c>
      <c r="D295" s="26">
        <v>294</v>
      </c>
      <c r="F295" s="28" t="s">
        <v>75</v>
      </c>
      <c r="G295" s="24">
        <v>32568</v>
      </c>
      <c r="H295" s="25">
        <v>0.5</v>
      </c>
      <c r="I295" s="26">
        <v>147</v>
      </c>
    </row>
    <row r="296" spans="1:9" x14ac:dyDescent="0.25">
      <c r="A296" s="28" t="s">
        <v>74</v>
      </c>
      <c r="B296" s="24">
        <v>32599</v>
      </c>
      <c r="C296" s="25">
        <v>1</v>
      </c>
      <c r="D296" s="26">
        <v>295</v>
      </c>
      <c r="F296" s="28" t="s">
        <v>75</v>
      </c>
      <c r="G296" s="24">
        <v>32599</v>
      </c>
      <c r="H296" s="25">
        <v>0.5</v>
      </c>
      <c r="I296" s="26">
        <v>147.5</v>
      </c>
    </row>
    <row r="297" spans="1:9" x14ac:dyDescent="0.25">
      <c r="A297" s="28" t="s">
        <v>74</v>
      </c>
      <c r="B297" s="24">
        <v>32629</v>
      </c>
      <c r="C297" s="25">
        <v>1</v>
      </c>
      <c r="D297" s="26">
        <v>296</v>
      </c>
      <c r="F297" s="28" t="s">
        <v>75</v>
      </c>
      <c r="G297" s="24">
        <v>32629</v>
      </c>
      <c r="H297" s="25">
        <v>0.5</v>
      </c>
      <c r="I297" s="26">
        <v>148</v>
      </c>
    </row>
    <row r="298" spans="1:9" x14ac:dyDescent="0.25">
      <c r="A298" s="28" t="s">
        <v>74</v>
      </c>
      <c r="B298" s="24">
        <v>32660</v>
      </c>
      <c r="C298" s="25">
        <v>1</v>
      </c>
      <c r="D298" s="26">
        <v>297</v>
      </c>
      <c r="F298" s="28" t="s">
        <v>75</v>
      </c>
      <c r="G298" s="24">
        <v>32660</v>
      </c>
      <c r="H298" s="25">
        <v>0.5</v>
      </c>
      <c r="I298" s="26">
        <v>148.5</v>
      </c>
    </row>
    <row r="299" spans="1:9" x14ac:dyDescent="0.25">
      <c r="A299" s="28" t="s">
        <v>74</v>
      </c>
      <c r="B299" s="24">
        <v>32690</v>
      </c>
      <c r="C299" s="25">
        <v>1</v>
      </c>
      <c r="D299" s="26">
        <v>298</v>
      </c>
      <c r="F299" s="28" t="s">
        <v>75</v>
      </c>
      <c r="G299" s="24">
        <v>32690</v>
      </c>
      <c r="H299" s="25">
        <v>0.5</v>
      </c>
      <c r="I299" s="26">
        <v>149</v>
      </c>
    </row>
    <row r="300" spans="1:9" x14ac:dyDescent="0.25">
      <c r="A300" s="28" t="s">
        <v>74</v>
      </c>
      <c r="B300" s="24">
        <v>32721</v>
      </c>
      <c r="C300" s="25">
        <v>1</v>
      </c>
      <c r="D300" s="26">
        <v>299</v>
      </c>
      <c r="F300" s="28" t="s">
        <v>75</v>
      </c>
      <c r="G300" s="24">
        <v>32721</v>
      </c>
      <c r="H300" s="25">
        <v>0.5</v>
      </c>
      <c r="I300" s="26">
        <v>149.5</v>
      </c>
    </row>
    <row r="301" spans="1:9" x14ac:dyDescent="0.25">
      <c r="A301" s="28" t="s">
        <v>74</v>
      </c>
      <c r="B301" s="24">
        <v>32752</v>
      </c>
      <c r="C301" s="25">
        <v>1</v>
      </c>
      <c r="D301" s="26">
        <v>300</v>
      </c>
      <c r="F301" s="28" t="s">
        <v>75</v>
      </c>
      <c r="G301" s="24">
        <v>32752</v>
      </c>
      <c r="H301" s="25">
        <v>0.5</v>
      </c>
      <c r="I301" s="26">
        <v>150</v>
      </c>
    </row>
    <row r="302" spans="1:9" x14ac:dyDescent="0.25">
      <c r="A302" s="28" t="s">
        <v>74</v>
      </c>
      <c r="B302" s="24">
        <v>32782</v>
      </c>
      <c r="C302" s="25">
        <v>1</v>
      </c>
      <c r="D302" s="26">
        <v>301</v>
      </c>
      <c r="F302" s="28" t="s">
        <v>75</v>
      </c>
      <c r="G302" s="24">
        <v>32782</v>
      </c>
      <c r="H302" s="25">
        <v>0.5</v>
      </c>
      <c r="I302" s="26">
        <v>150.5</v>
      </c>
    </row>
    <row r="303" spans="1:9" x14ac:dyDescent="0.25">
      <c r="A303" s="28" t="s">
        <v>74</v>
      </c>
      <c r="B303" s="24">
        <v>32813</v>
      </c>
      <c r="C303" s="25">
        <v>1</v>
      </c>
      <c r="D303" s="26">
        <v>302</v>
      </c>
      <c r="F303" s="28" t="s">
        <v>75</v>
      </c>
      <c r="G303" s="24">
        <v>32813</v>
      </c>
      <c r="H303" s="25">
        <v>0.5</v>
      </c>
      <c r="I303" s="26">
        <v>151</v>
      </c>
    </row>
    <row r="304" spans="1:9" x14ac:dyDescent="0.25">
      <c r="A304" s="28" t="s">
        <v>74</v>
      </c>
      <c r="B304" s="24">
        <v>32843</v>
      </c>
      <c r="C304" s="25">
        <v>1</v>
      </c>
      <c r="D304" s="26">
        <v>303</v>
      </c>
      <c r="F304" s="28" t="s">
        <v>75</v>
      </c>
      <c r="G304" s="24">
        <v>32843</v>
      </c>
      <c r="H304" s="25">
        <v>0.5</v>
      </c>
      <c r="I304" s="26">
        <v>151.5</v>
      </c>
    </row>
    <row r="305" spans="1:9" x14ac:dyDescent="0.25">
      <c r="A305" s="28" t="s">
        <v>74</v>
      </c>
      <c r="B305" s="24">
        <v>32874</v>
      </c>
      <c r="C305" s="25">
        <v>1</v>
      </c>
      <c r="D305" s="26">
        <v>304</v>
      </c>
      <c r="F305" s="28" t="s">
        <v>75</v>
      </c>
      <c r="G305" s="24">
        <v>32874</v>
      </c>
      <c r="H305" s="25">
        <v>0.5</v>
      </c>
      <c r="I305" s="26">
        <v>152</v>
      </c>
    </row>
    <row r="306" spans="1:9" x14ac:dyDescent="0.25">
      <c r="A306" s="28" t="s">
        <v>74</v>
      </c>
      <c r="B306" s="24">
        <v>32905</v>
      </c>
      <c r="C306" s="25">
        <v>1</v>
      </c>
      <c r="D306" s="26">
        <v>305</v>
      </c>
      <c r="F306" s="28" t="s">
        <v>75</v>
      </c>
      <c r="G306" s="24">
        <v>32905</v>
      </c>
      <c r="H306" s="25">
        <v>0.5</v>
      </c>
      <c r="I306" s="26">
        <v>152.5</v>
      </c>
    </row>
    <row r="307" spans="1:9" x14ac:dyDescent="0.25">
      <c r="A307" s="28" t="s">
        <v>74</v>
      </c>
      <c r="B307" s="24">
        <v>32933</v>
      </c>
      <c r="C307" s="25">
        <v>1</v>
      </c>
      <c r="D307" s="26">
        <v>306</v>
      </c>
      <c r="F307" s="28" t="s">
        <v>75</v>
      </c>
      <c r="G307" s="24">
        <v>32933</v>
      </c>
      <c r="H307" s="25">
        <v>0.5</v>
      </c>
      <c r="I307" s="26">
        <v>153</v>
      </c>
    </row>
    <row r="308" spans="1:9" x14ac:dyDescent="0.25">
      <c r="A308" s="28" t="s">
        <v>74</v>
      </c>
      <c r="B308" s="24">
        <v>32964</v>
      </c>
      <c r="C308" s="25">
        <v>1</v>
      </c>
      <c r="D308" s="26">
        <v>307</v>
      </c>
      <c r="F308" s="28" t="s">
        <v>75</v>
      </c>
      <c r="G308" s="24">
        <v>32964</v>
      </c>
      <c r="H308" s="25">
        <v>0.5</v>
      </c>
      <c r="I308" s="26">
        <v>153.5</v>
      </c>
    </row>
    <row r="309" spans="1:9" x14ac:dyDescent="0.25">
      <c r="A309" s="28" t="s">
        <v>74</v>
      </c>
      <c r="B309" s="24">
        <v>32994</v>
      </c>
      <c r="C309" s="25">
        <v>1</v>
      </c>
      <c r="D309" s="26">
        <v>308</v>
      </c>
      <c r="F309" s="28" t="s">
        <v>75</v>
      </c>
      <c r="G309" s="24">
        <v>32994</v>
      </c>
      <c r="H309" s="25">
        <v>0.5</v>
      </c>
      <c r="I309" s="26">
        <v>154</v>
      </c>
    </row>
    <row r="310" spans="1:9" x14ac:dyDescent="0.25">
      <c r="A310" s="28" t="s">
        <v>74</v>
      </c>
      <c r="B310" s="24">
        <v>33025</v>
      </c>
      <c r="C310" s="25">
        <v>1</v>
      </c>
      <c r="D310" s="26">
        <v>309</v>
      </c>
      <c r="F310" s="28" t="s">
        <v>75</v>
      </c>
      <c r="G310" s="24">
        <v>33025</v>
      </c>
      <c r="H310" s="25">
        <v>0.5</v>
      </c>
      <c r="I310" s="26">
        <v>154.5</v>
      </c>
    </row>
    <row r="311" spans="1:9" x14ac:dyDescent="0.25">
      <c r="A311" s="28" t="s">
        <v>74</v>
      </c>
      <c r="B311" s="24">
        <v>33055</v>
      </c>
      <c r="C311" s="25">
        <v>1</v>
      </c>
      <c r="D311" s="26">
        <v>310</v>
      </c>
      <c r="F311" s="28" t="s">
        <v>75</v>
      </c>
      <c r="G311" s="24">
        <v>33055</v>
      </c>
      <c r="H311" s="25">
        <v>0.5</v>
      </c>
      <c r="I311" s="26">
        <v>155</v>
      </c>
    </row>
    <row r="312" spans="1:9" x14ac:dyDescent="0.25">
      <c r="A312" s="28" t="s">
        <v>74</v>
      </c>
      <c r="B312" s="24">
        <v>33086</v>
      </c>
      <c r="C312" s="25">
        <v>1</v>
      </c>
      <c r="D312" s="26">
        <v>311</v>
      </c>
      <c r="F312" s="28" t="s">
        <v>75</v>
      </c>
      <c r="G312" s="24">
        <v>33086</v>
      </c>
      <c r="H312" s="25">
        <v>0.5</v>
      </c>
      <c r="I312" s="26">
        <v>155.5</v>
      </c>
    </row>
    <row r="313" spans="1:9" x14ac:dyDescent="0.25">
      <c r="A313" s="28" t="s">
        <v>74</v>
      </c>
      <c r="B313" s="24">
        <v>33117</v>
      </c>
      <c r="C313" s="25">
        <v>1</v>
      </c>
      <c r="D313" s="26">
        <v>312</v>
      </c>
      <c r="F313" s="28" t="s">
        <v>75</v>
      </c>
      <c r="G313" s="24">
        <v>33117</v>
      </c>
      <c r="H313" s="25">
        <v>0.5</v>
      </c>
      <c r="I313" s="26">
        <v>156</v>
      </c>
    </row>
    <row r="314" spans="1:9" x14ac:dyDescent="0.25">
      <c r="A314" s="28" t="s">
        <v>74</v>
      </c>
      <c r="B314" s="24">
        <v>33147</v>
      </c>
      <c r="C314" s="25">
        <v>1</v>
      </c>
      <c r="D314" s="26">
        <v>313</v>
      </c>
      <c r="F314" s="28" t="s">
        <v>75</v>
      </c>
      <c r="G314" s="24">
        <v>33147</v>
      </c>
      <c r="H314" s="25">
        <v>0.5</v>
      </c>
      <c r="I314" s="26">
        <v>156.5</v>
      </c>
    </row>
    <row r="315" spans="1:9" x14ac:dyDescent="0.25">
      <c r="A315" s="28" t="s">
        <v>74</v>
      </c>
      <c r="B315" s="24">
        <v>33178</v>
      </c>
      <c r="C315" s="25">
        <v>1</v>
      </c>
      <c r="D315" s="26">
        <v>314</v>
      </c>
      <c r="F315" s="28" t="s">
        <v>75</v>
      </c>
      <c r="G315" s="24">
        <v>33178</v>
      </c>
      <c r="H315" s="25">
        <v>0.5</v>
      </c>
      <c r="I315" s="26">
        <v>157</v>
      </c>
    </row>
    <row r="316" spans="1:9" x14ac:dyDescent="0.25">
      <c r="A316" s="28" t="s">
        <v>74</v>
      </c>
      <c r="B316" s="24">
        <v>33208</v>
      </c>
      <c r="C316" s="25">
        <v>1</v>
      </c>
      <c r="D316" s="26">
        <v>315</v>
      </c>
      <c r="F316" s="28" t="s">
        <v>75</v>
      </c>
      <c r="G316" s="24">
        <v>33208</v>
      </c>
      <c r="H316" s="25">
        <v>0.5</v>
      </c>
      <c r="I316" s="26">
        <v>157.5</v>
      </c>
    </row>
    <row r="317" spans="1:9" x14ac:dyDescent="0.25">
      <c r="A317" s="28" t="s">
        <v>74</v>
      </c>
      <c r="B317" s="24">
        <v>33239</v>
      </c>
      <c r="C317" s="25">
        <v>1</v>
      </c>
      <c r="D317" s="26">
        <v>316</v>
      </c>
      <c r="F317" s="28" t="s">
        <v>75</v>
      </c>
      <c r="G317" s="24">
        <v>33239</v>
      </c>
      <c r="H317" s="25">
        <v>0.5</v>
      </c>
      <c r="I317" s="26">
        <v>158</v>
      </c>
    </row>
    <row r="318" spans="1:9" x14ac:dyDescent="0.25">
      <c r="A318" s="28" t="s">
        <v>74</v>
      </c>
      <c r="B318" s="24">
        <v>33270</v>
      </c>
      <c r="C318" s="25">
        <v>1</v>
      </c>
      <c r="D318" s="26">
        <v>317</v>
      </c>
      <c r="F318" s="28" t="s">
        <v>75</v>
      </c>
      <c r="G318" s="24">
        <v>33270</v>
      </c>
      <c r="H318" s="25">
        <v>0.5</v>
      </c>
      <c r="I318" s="26">
        <v>158.5</v>
      </c>
    </row>
    <row r="319" spans="1:9" x14ac:dyDescent="0.25">
      <c r="A319" s="28" t="s">
        <v>74</v>
      </c>
      <c r="B319" s="24">
        <v>33298</v>
      </c>
      <c r="C319" s="25">
        <v>1</v>
      </c>
      <c r="D319" s="26">
        <v>318</v>
      </c>
      <c r="F319" s="28" t="s">
        <v>75</v>
      </c>
      <c r="G319" s="24">
        <v>33298</v>
      </c>
      <c r="H319" s="25">
        <v>0.5</v>
      </c>
      <c r="I319" s="26">
        <v>159</v>
      </c>
    </row>
    <row r="320" spans="1:9" x14ac:dyDescent="0.25">
      <c r="A320" s="28" t="s">
        <v>74</v>
      </c>
      <c r="B320" s="24">
        <v>33329</v>
      </c>
      <c r="C320" s="25">
        <v>1</v>
      </c>
      <c r="D320" s="26">
        <v>319</v>
      </c>
      <c r="F320" s="28" t="s">
        <v>75</v>
      </c>
      <c r="G320" s="24">
        <v>33329</v>
      </c>
      <c r="H320" s="25">
        <v>0.5</v>
      </c>
      <c r="I320" s="26">
        <v>159.5</v>
      </c>
    </row>
    <row r="321" spans="1:9" x14ac:dyDescent="0.25">
      <c r="A321" s="28" t="s">
        <v>74</v>
      </c>
      <c r="B321" s="24">
        <v>33359</v>
      </c>
      <c r="C321" s="25">
        <v>1</v>
      </c>
      <c r="D321" s="26">
        <v>320</v>
      </c>
      <c r="F321" s="28" t="s">
        <v>75</v>
      </c>
      <c r="G321" s="24">
        <v>33359</v>
      </c>
      <c r="H321" s="25">
        <v>0.5</v>
      </c>
      <c r="I321" s="26">
        <v>160</v>
      </c>
    </row>
    <row r="322" spans="1:9" x14ac:dyDescent="0.25">
      <c r="A322" s="28" t="s">
        <v>74</v>
      </c>
      <c r="B322" s="24">
        <v>33390</v>
      </c>
      <c r="C322" s="25">
        <v>1</v>
      </c>
      <c r="D322" s="26">
        <v>321</v>
      </c>
      <c r="F322" s="28" t="s">
        <v>75</v>
      </c>
      <c r="G322" s="24">
        <v>33390</v>
      </c>
      <c r="H322" s="25">
        <v>0.5</v>
      </c>
      <c r="I322" s="26">
        <v>160.5</v>
      </c>
    </row>
    <row r="323" spans="1:9" x14ac:dyDescent="0.25">
      <c r="A323" s="28" t="s">
        <v>74</v>
      </c>
      <c r="B323" s="24">
        <v>33420</v>
      </c>
      <c r="C323" s="25">
        <v>1</v>
      </c>
      <c r="D323" s="26">
        <v>322</v>
      </c>
      <c r="F323" s="28" t="s">
        <v>75</v>
      </c>
      <c r="G323" s="24">
        <v>33420</v>
      </c>
      <c r="H323" s="25">
        <v>0.5</v>
      </c>
      <c r="I323" s="26">
        <v>161</v>
      </c>
    </row>
    <row r="324" spans="1:9" x14ac:dyDescent="0.25">
      <c r="A324" s="28" t="s">
        <v>74</v>
      </c>
      <c r="B324" s="24">
        <v>33451</v>
      </c>
      <c r="C324" s="25">
        <v>1</v>
      </c>
      <c r="D324" s="26">
        <v>323</v>
      </c>
      <c r="F324" s="28" t="s">
        <v>75</v>
      </c>
      <c r="G324" s="24">
        <v>33451</v>
      </c>
      <c r="H324" s="25">
        <v>0.5</v>
      </c>
      <c r="I324" s="26">
        <v>161.5</v>
      </c>
    </row>
    <row r="325" spans="1:9" x14ac:dyDescent="0.25">
      <c r="A325" s="28" t="s">
        <v>74</v>
      </c>
      <c r="B325" s="24">
        <v>33482</v>
      </c>
      <c r="C325" s="25">
        <v>1</v>
      </c>
      <c r="D325" s="26">
        <v>324</v>
      </c>
      <c r="F325" s="28" t="s">
        <v>75</v>
      </c>
      <c r="G325" s="24">
        <v>33482</v>
      </c>
      <c r="H325" s="25">
        <v>0.5</v>
      </c>
      <c r="I325" s="26">
        <v>162</v>
      </c>
    </row>
    <row r="326" spans="1:9" x14ac:dyDescent="0.25">
      <c r="A326" s="28" t="s">
        <v>74</v>
      </c>
      <c r="B326" s="24">
        <v>33512</v>
      </c>
      <c r="C326" s="25">
        <v>1</v>
      </c>
      <c r="D326" s="26">
        <v>325</v>
      </c>
      <c r="F326" s="28" t="s">
        <v>75</v>
      </c>
      <c r="G326" s="24">
        <v>33512</v>
      </c>
      <c r="H326" s="25">
        <v>0.5</v>
      </c>
      <c r="I326" s="26">
        <v>162.5</v>
      </c>
    </row>
    <row r="327" spans="1:9" x14ac:dyDescent="0.25">
      <c r="A327" s="28" t="s">
        <v>74</v>
      </c>
      <c r="B327" s="24">
        <v>33543</v>
      </c>
      <c r="C327" s="25">
        <v>1</v>
      </c>
      <c r="D327" s="26">
        <v>326</v>
      </c>
      <c r="F327" s="28" t="s">
        <v>75</v>
      </c>
      <c r="G327" s="24">
        <v>33543</v>
      </c>
      <c r="H327" s="25">
        <v>0.5</v>
      </c>
      <c r="I327" s="26">
        <v>163</v>
      </c>
    </row>
    <row r="328" spans="1:9" x14ac:dyDescent="0.25">
      <c r="A328" s="28" t="s">
        <v>74</v>
      </c>
      <c r="B328" s="24">
        <v>33573</v>
      </c>
      <c r="C328" s="25">
        <v>1</v>
      </c>
      <c r="D328" s="26">
        <v>327</v>
      </c>
      <c r="F328" s="28" t="s">
        <v>75</v>
      </c>
      <c r="G328" s="24">
        <v>33573</v>
      </c>
      <c r="H328" s="25">
        <v>0.5</v>
      </c>
      <c r="I328" s="26">
        <v>163.5</v>
      </c>
    </row>
    <row r="329" spans="1:9" x14ac:dyDescent="0.25">
      <c r="A329" s="28" t="s">
        <v>74</v>
      </c>
      <c r="B329" s="24">
        <v>33604</v>
      </c>
      <c r="C329" s="25">
        <v>1</v>
      </c>
      <c r="D329" s="26">
        <v>328</v>
      </c>
      <c r="F329" s="28" t="s">
        <v>75</v>
      </c>
      <c r="G329" s="24">
        <v>33604</v>
      </c>
      <c r="H329" s="25">
        <v>0.5</v>
      </c>
      <c r="I329" s="26">
        <v>164</v>
      </c>
    </row>
    <row r="330" spans="1:9" x14ac:dyDescent="0.25">
      <c r="A330" s="28" t="s">
        <v>74</v>
      </c>
      <c r="B330" s="24">
        <v>33635</v>
      </c>
      <c r="C330" s="25">
        <v>1</v>
      </c>
      <c r="D330" s="26">
        <v>329</v>
      </c>
      <c r="F330" s="28" t="s">
        <v>75</v>
      </c>
      <c r="G330" s="24">
        <v>33635</v>
      </c>
      <c r="H330" s="25">
        <v>0.5</v>
      </c>
      <c r="I330" s="26">
        <v>164.5</v>
      </c>
    </row>
    <row r="331" spans="1:9" x14ac:dyDescent="0.25">
      <c r="A331" s="28" t="s">
        <v>74</v>
      </c>
      <c r="B331" s="24">
        <v>33664</v>
      </c>
      <c r="C331" s="25">
        <v>1</v>
      </c>
      <c r="D331" s="26">
        <v>330</v>
      </c>
      <c r="F331" s="28" t="s">
        <v>75</v>
      </c>
      <c r="G331" s="24">
        <v>33664</v>
      </c>
      <c r="H331" s="25">
        <v>0.5</v>
      </c>
      <c r="I331" s="26">
        <v>165</v>
      </c>
    </row>
    <row r="332" spans="1:9" x14ac:dyDescent="0.25">
      <c r="A332" s="28" t="s">
        <v>74</v>
      </c>
      <c r="B332" s="24">
        <v>33695</v>
      </c>
      <c r="C332" s="25">
        <v>1</v>
      </c>
      <c r="D332" s="26">
        <v>331</v>
      </c>
      <c r="F332" s="28" t="s">
        <v>75</v>
      </c>
      <c r="G332" s="24">
        <v>33695</v>
      </c>
      <c r="H332" s="25">
        <v>0.5</v>
      </c>
      <c r="I332" s="26">
        <v>165.5</v>
      </c>
    </row>
    <row r="333" spans="1:9" x14ac:dyDescent="0.25">
      <c r="A333" s="28" t="s">
        <v>74</v>
      </c>
      <c r="B333" s="24">
        <v>33725</v>
      </c>
      <c r="C333" s="25">
        <v>1</v>
      </c>
      <c r="D333" s="26">
        <v>332</v>
      </c>
      <c r="F333" s="28" t="s">
        <v>75</v>
      </c>
      <c r="G333" s="24">
        <v>33725</v>
      </c>
      <c r="H333" s="25">
        <v>0.5</v>
      </c>
      <c r="I333" s="26">
        <v>166</v>
      </c>
    </row>
    <row r="334" spans="1:9" x14ac:dyDescent="0.25">
      <c r="A334" s="28" t="s">
        <v>74</v>
      </c>
      <c r="B334" s="24">
        <v>33756</v>
      </c>
      <c r="C334" s="25">
        <v>1</v>
      </c>
      <c r="D334" s="26">
        <v>333</v>
      </c>
      <c r="F334" s="28" t="s">
        <v>75</v>
      </c>
      <c r="G334" s="24">
        <v>33756</v>
      </c>
      <c r="H334" s="25">
        <v>0.5</v>
      </c>
      <c r="I334" s="26">
        <v>166.5</v>
      </c>
    </row>
    <row r="335" spans="1:9" x14ac:dyDescent="0.25">
      <c r="A335" s="28" t="s">
        <v>74</v>
      </c>
      <c r="B335" s="24">
        <v>33786</v>
      </c>
      <c r="C335" s="25">
        <v>1</v>
      </c>
      <c r="D335" s="26">
        <v>334</v>
      </c>
      <c r="F335" s="28" t="s">
        <v>75</v>
      </c>
      <c r="G335" s="24">
        <v>33786</v>
      </c>
      <c r="H335" s="25">
        <v>0.5</v>
      </c>
      <c r="I335" s="26">
        <v>167</v>
      </c>
    </row>
    <row r="336" spans="1:9" x14ac:dyDescent="0.25">
      <c r="A336" s="28" t="s">
        <v>74</v>
      </c>
      <c r="B336" s="24">
        <v>33817</v>
      </c>
      <c r="C336" s="25">
        <v>1</v>
      </c>
      <c r="D336" s="26">
        <v>335</v>
      </c>
      <c r="F336" s="28" t="s">
        <v>75</v>
      </c>
      <c r="G336" s="24">
        <v>33817</v>
      </c>
      <c r="H336" s="25">
        <v>0.5</v>
      </c>
      <c r="I336" s="26">
        <v>167.5</v>
      </c>
    </row>
    <row r="337" spans="1:9" x14ac:dyDescent="0.25">
      <c r="A337" s="28" t="s">
        <v>74</v>
      </c>
      <c r="B337" s="24">
        <v>33848</v>
      </c>
      <c r="C337" s="25">
        <v>1</v>
      </c>
      <c r="D337" s="26">
        <v>336</v>
      </c>
      <c r="F337" s="28" t="s">
        <v>75</v>
      </c>
      <c r="G337" s="24">
        <v>33848</v>
      </c>
      <c r="H337" s="25">
        <v>0.5</v>
      </c>
      <c r="I337" s="26">
        <v>168</v>
      </c>
    </row>
    <row r="338" spans="1:9" x14ac:dyDescent="0.25">
      <c r="A338" s="28" t="s">
        <v>74</v>
      </c>
      <c r="B338" s="24">
        <v>33878</v>
      </c>
      <c r="C338" s="25">
        <v>1</v>
      </c>
      <c r="D338" s="26">
        <v>337</v>
      </c>
      <c r="F338" s="28" t="s">
        <v>75</v>
      </c>
      <c r="G338" s="24">
        <v>33878</v>
      </c>
      <c r="H338" s="25">
        <v>0.5</v>
      </c>
      <c r="I338" s="26">
        <v>168.5</v>
      </c>
    </row>
    <row r="339" spans="1:9" x14ac:dyDescent="0.25">
      <c r="A339" s="28" t="s">
        <v>74</v>
      </c>
      <c r="B339" s="24">
        <v>33909</v>
      </c>
      <c r="C339" s="25">
        <v>1</v>
      </c>
      <c r="D339" s="26">
        <v>338</v>
      </c>
      <c r="F339" s="28" t="s">
        <v>75</v>
      </c>
      <c r="G339" s="24">
        <v>33909</v>
      </c>
      <c r="H339" s="25">
        <v>0.5</v>
      </c>
      <c r="I339" s="26">
        <v>169</v>
      </c>
    </row>
    <row r="340" spans="1:9" x14ac:dyDescent="0.25">
      <c r="A340" s="28" t="s">
        <v>74</v>
      </c>
      <c r="B340" s="24">
        <v>33939</v>
      </c>
      <c r="C340" s="25">
        <v>1</v>
      </c>
      <c r="D340" s="26">
        <v>339</v>
      </c>
      <c r="F340" s="28" t="s">
        <v>75</v>
      </c>
      <c r="G340" s="24">
        <v>33939</v>
      </c>
      <c r="H340" s="25">
        <v>0.5</v>
      </c>
      <c r="I340" s="26">
        <v>169.5</v>
      </c>
    </row>
    <row r="341" spans="1:9" x14ac:dyDescent="0.25">
      <c r="A341" s="28" t="s">
        <v>74</v>
      </c>
      <c r="B341" s="24">
        <v>33970</v>
      </c>
      <c r="C341" s="25">
        <v>1</v>
      </c>
      <c r="D341" s="26">
        <v>340</v>
      </c>
      <c r="F341" s="28" t="s">
        <v>75</v>
      </c>
      <c r="G341" s="24">
        <v>33970</v>
      </c>
      <c r="H341" s="25">
        <v>0.5</v>
      </c>
      <c r="I341" s="26">
        <v>170</v>
      </c>
    </row>
    <row r="342" spans="1:9" x14ac:dyDescent="0.25">
      <c r="A342" s="28" t="s">
        <v>74</v>
      </c>
      <c r="B342" s="24">
        <v>34001</v>
      </c>
      <c r="C342" s="25">
        <v>1</v>
      </c>
      <c r="D342" s="26">
        <v>341</v>
      </c>
      <c r="F342" s="28" t="s">
        <v>75</v>
      </c>
      <c r="G342" s="24">
        <v>34001</v>
      </c>
      <c r="H342" s="25">
        <v>0.5</v>
      </c>
      <c r="I342" s="26">
        <v>170.5</v>
      </c>
    </row>
    <row r="343" spans="1:9" x14ac:dyDescent="0.25">
      <c r="A343" s="28" t="s">
        <v>74</v>
      </c>
      <c r="B343" s="24">
        <v>34029</v>
      </c>
      <c r="C343" s="25">
        <v>1</v>
      </c>
      <c r="D343" s="26">
        <v>342</v>
      </c>
      <c r="F343" s="28" t="s">
        <v>75</v>
      </c>
      <c r="G343" s="24">
        <v>34029</v>
      </c>
      <c r="H343" s="25">
        <v>0.5</v>
      </c>
      <c r="I343" s="26">
        <v>171</v>
      </c>
    </row>
    <row r="344" spans="1:9" x14ac:dyDescent="0.25">
      <c r="A344" s="28" t="s">
        <v>74</v>
      </c>
      <c r="B344" s="24">
        <v>34060</v>
      </c>
      <c r="C344" s="25">
        <v>1</v>
      </c>
      <c r="D344" s="26">
        <v>343</v>
      </c>
      <c r="F344" s="28" t="s">
        <v>75</v>
      </c>
      <c r="G344" s="24">
        <v>34060</v>
      </c>
      <c r="H344" s="25">
        <v>0.5</v>
      </c>
      <c r="I344" s="26">
        <v>171.5</v>
      </c>
    </row>
    <row r="345" spans="1:9" x14ac:dyDescent="0.25">
      <c r="A345" s="28" t="s">
        <v>74</v>
      </c>
      <c r="B345" s="24">
        <v>34090</v>
      </c>
      <c r="C345" s="25">
        <v>1</v>
      </c>
      <c r="D345" s="26">
        <v>344</v>
      </c>
      <c r="F345" s="28" t="s">
        <v>75</v>
      </c>
      <c r="G345" s="24">
        <v>34090</v>
      </c>
      <c r="H345" s="25">
        <v>0.5</v>
      </c>
      <c r="I345" s="26">
        <v>172</v>
      </c>
    </row>
    <row r="346" spans="1:9" x14ac:dyDescent="0.25">
      <c r="A346" s="28" t="s">
        <v>74</v>
      </c>
      <c r="B346" s="24">
        <v>34121</v>
      </c>
      <c r="C346" s="25">
        <v>1</v>
      </c>
      <c r="D346" s="26">
        <v>345</v>
      </c>
      <c r="F346" s="28" t="s">
        <v>75</v>
      </c>
      <c r="G346" s="24">
        <v>34121</v>
      </c>
      <c r="H346" s="25">
        <v>0.5</v>
      </c>
      <c r="I346" s="26">
        <v>172.5</v>
      </c>
    </row>
    <row r="347" spans="1:9" x14ac:dyDescent="0.25">
      <c r="A347" s="28" t="s">
        <v>74</v>
      </c>
      <c r="B347" s="24">
        <v>34151</v>
      </c>
      <c r="C347" s="25">
        <v>1</v>
      </c>
      <c r="D347" s="26">
        <v>346</v>
      </c>
      <c r="F347" s="28" t="s">
        <v>75</v>
      </c>
      <c r="G347" s="24">
        <v>34151</v>
      </c>
      <c r="H347" s="25">
        <v>0.5</v>
      </c>
      <c r="I347" s="26">
        <v>173</v>
      </c>
    </row>
    <row r="348" spans="1:9" x14ac:dyDescent="0.25">
      <c r="A348" s="28" t="s">
        <v>74</v>
      </c>
      <c r="B348" s="24">
        <v>34182</v>
      </c>
      <c r="C348" s="25">
        <v>1</v>
      </c>
      <c r="D348" s="26">
        <v>347</v>
      </c>
      <c r="F348" s="28" t="s">
        <v>75</v>
      </c>
      <c r="G348" s="24">
        <v>34182</v>
      </c>
      <c r="H348" s="25">
        <v>0.5</v>
      </c>
      <c r="I348" s="26">
        <v>173.5</v>
      </c>
    </row>
    <row r="349" spans="1:9" x14ac:dyDescent="0.25">
      <c r="A349" s="28" t="s">
        <v>74</v>
      </c>
      <c r="B349" s="24">
        <v>34213</v>
      </c>
      <c r="C349" s="25">
        <v>1</v>
      </c>
      <c r="D349" s="26">
        <v>348</v>
      </c>
      <c r="F349" s="28" t="s">
        <v>75</v>
      </c>
      <c r="G349" s="24">
        <v>34213</v>
      </c>
      <c r="H349" s="25">
        <v>0.5</v>
      </c>
      <c r="I349" s="26">
        <v>174</v>
      </c>
    </row>
    <row r="350" spans="1:9" x14ac:dyDescent="0.25">
      <c r="A350" s="28" t="s">
        <v>74</v>
      </c>
      <c r="B350" s="24">
        <v>34243</v>
      </c>
      <c r="C350" s="25">
        <v>1</v>
      </c>
      <c r="D350" s="26">
        <v>349</v>
      </c>
      <c r="F350" s="28" t="s">
        <v>75</v>
      </c>
      <c r="G350" s="24">
        <v>34243</v>
      </c>
      <c r="H350" s="25">
        <v>0.5</v>
      </c>
      <c r="I350" s="26">
        <v>174.5</v>
      </c>
    </row>
    <row r="351" spans="1:9" x14ac:dyDescent="0.25">
      <c r="A351" s="28" t="s">
        <v>74</v>
      </c>
      <c r="B351" s="24">
        <v>34274</v>
      </c>
      <c r="C351" s="25">
        <v>1</v>
      </c>
      <c r="D351" s="26">
        <v>350</v>
      </c>
      <c r="F351" s="28" t="s">
        <v>75</v>
      </c>
      <c r="G351" s="24">
        <v>34274</v>
      </c>
      <c r="H351" s="25">
        <v>0.5</v>
      </c>
      <c r="I351" s="26">
        <v>175</v>
      </c>
    </row>
    <row r="352" spans="1:9" x14ac:dyDescent="0.25">
      <c r="A352" s="28" t="s">
        <v>74</v>
      </c>
      <c r="B352" s="24">
        <v>34304</v>
      </c>
      <c r="C352" s="25">
        <v>1</v>
      </c>
      <c r="D352" s="26">
        <v>351</v>
      </c>
      <c r="F352" s="28" t="s">
        <v>75</v>
      </c>
      <c r="G352" s="24">
        <v>34304</v>
      </c>
      <c r="H352" s="25">
        <v>0.5</v>
      </c>
      <c r="I352" s="26">
        <v>175.5</v>
      </c>
    </row>
    <row r="353" spans="1:9" x14ac:dyDescent="0.25">
      <c r="A353" s="28" t="s">
        <v>74</v>
      </c>
      <c r="B353" s="24">
        <v>34335</v>
      </c>
      <c r="C353" s="25">
        <v>1</v>
      </c>
      <c r="D353" s="26">
        <v>352</v>
      </c>
      <c r="F353" s="28" t="s">
        <v>75</v>
      </c>
      <c r="G353" s="24">
        <v>34335</v>
      </c>
      <c r="H353" s="25">
        <v>0.5</v>
      </c>
      <c r="I353" s="26">
        <v>176</v>
      </c>
    </row>
    <row r="354" spans="1:9" x14ac:dyDescent="0.25">
      <c r="A354" s="28" t="s">
        <v>74</v>
      </c>
      <c r="B354" s="24">
        <v>34366</v>
      </c>
      <c r="C354" s="25">
        <v>1</v>
      </c>
      <c r="D354" s="26">
        <v>353</v>
      </c>
      <c r="F354" s="28" t="s">
        <v>75</v>
      </c>
      <c r="G354" s="24">
        <v>34366</v>
      </c>
      <c r="H354" s="25">
        <v>0.5</v>
      </c>
      <c r="I354" s="26">
        <v>176.5</v>
      </c>
    </row>
    <row r="355" spans="1:9" x14ac:dyDescent="0.25">
      <c r="A355" s="28" t="s">
        <v>74</v>
      </c>
      <c r="B355" s="24">
        <v>34394</v>
      </c>
      <c r="C355" s="25">
        <v>1</v>
      </c>
      <c r="D355" s="26">
        <v>354</v>
      </c>
      <c r="F355" s="28" t="s">
        <v>75</v>
      </c>
      <c r="G355" s="24">
        <v>34394</v>
      </c>
      <c r="H355" s="25">
        <v>0.5</v>
      </c>
      <c r="I355" s="26">
        <v>177</v>
      </c>
    </row>
    <row r="356" spans="1:9" x14ac:dyDescent="0.25">
      <c r="A356" s="28" t="s">
        <v>74</v>
      </c>
      <c r="B356" s="24">
        <v>34425</v>
      </c>
      <c r="C356" s="25">
        <v>1</v>
      </c>
      <c r="D356" s="26">
        <v>355</v>
      </c>
      <c r="F356" s="28" t="s">
        <v>75</v>
      </c>
      <c r="G356" s="24">
        <v>34425</v>
      </c>
      <c r="H356" s="25">
        <v>0.5</v>
      </c>
      <c r="I356" s="26">
        <v>177.5</v>
      </c>
    </row>
    <row r="357" spans="1:9" x14ac:dyDescent="0.25">
      <c r="A357" s="28" t="s">
        <v>74</v>
      </c>
      <c r="B357" s="24">
        <v>34455</v>
      </c>
      <c r="C357" s="25">
        <v>1</v>
      </c>
      <c r="D357" s="26">
        <v>356</v>
      </c>
      <c r="F357" s="28" t="s">
        <v>75</v>
      </c>
      <c r="G357" s="24">
        <v>34455</v>
      </c>
      <c r="H357" s="25">
        <v>0.5</v>
      </c>
      <c r="I357" s="26">
        <v>178</v>
      </c>
    </row>
    <row r="358" spans="1:9" x14ac:dyDescent="0.25">
      <c r="A358" s="28" t="s">
        <v>74</v>
      </c>
      <c r="B358" s="24">
        <v>34486</v>
      </c>
      <c r="C358" s="25">
        <v>1</v>
      </c>
      <c r="D358" s="26">
        <v>357</v>
      </c>
      <c r="F358" s="28" t="s">
        <v>75</v>
      </c>
      <c r="G358" s="24">
        <v>34486</v>
      </c>
      <c r="H358" s="25">
        <v>0.5</v>
      </c>
      <c r="I358" s="26">
        <v>178.5</v>
      </c>
    </row>
    <row r="359" spans="1:9" x14ac:dyDescent="0.25">
      <c r="A359" s="28" t="s">
        <v>74</v>
      </c>
      <c r="B359" s="24">
        <v>34516</v>
      </c>
      <c r="C359" s="25">
        <v>1</v>
      </c>
      <c r="D359" s="26">
        <v>358</v>
      </c>
      <c r="F359" s="28" t="s">
        <v>75</v>
      </c>
      <c r="G359" s="24">
        <v>34516</v>
      </c>
      <c r="H359" s="25">
        <v>0.5</v>
      </c>
      <c r="I359" s="26">
        <v>179</v>
      </c>
    </row>
    <row r="360" spans="1:9" x14ac:dyDescent="0.25">
      <c r="A360" s="28" t="s">
        <v>74</v>
      </c>
      <c r="B360" s="24">
        <v>34547</v>
      </c>
      <c r="C360" s="25">
        <v>1</v>
      </c>
      <c r="D360" s="26">
        <v>359</v>
      </c>
      <c r="F360" s="28" t="s">
        <v>75</v>
      </c>
      <c r="G360" s="24">
        <v>34547</v>
      </c>
      <c r="H360" s="25">
        <v>0.5</v>
      </c>
      <c r="I360" s="26">
        <v>179.5</v>
      </c>
    </row>
    <row r="361" spans="1:9" x14ac:dyDescent="0.25">
      <c r="A361" s="28" t="s">
        <v>74</v>
      </c>
      <c r="B361" s="24">
        <v>34578</v>
      </c>
      <c r="C361" s="25">
        <v>1</v>
      </c>
      <c r="D361" s="26">
        <v>360</v>
      </c>
      <c r="F361" s="28" t="s">
        <v>75</v>
      </c>
      <c r="G361" s="24">
        <v>34578</v>
      </c>
      <c r="H361" s="25">
        <v>0.5</v>
      </c>
      <c r="I361" s="26">
        <v>180</v>
      </c>
    </row>
    <row r="362" spans="1:9" x14ac:dyDescent="0.25">
      <c r="A362" s="28" t="s">
        <v>74</v>
      </c>
      <c r="B362" s="24">
        <v>34608</v>
      </c>
      <c r="C362" s="25">
        <v>1</v>
      </c>
      <c r="D362" s="26">
        <v>361</v>
      </c>
      <c r="F362" s="28" t="s">
        <v>75</v>
      </c>
      <c r="G362" s="24">
        <v>34608</v>
      </c>
      <c r="H362" s="25">
        <v>0.5</v>
      </c>
      <c r="I362" s="26">
        <v>180.5</v>
      </c>
    </row>
    <row r="363" spans="1:9" x14ac:dyDescent="0.25">
      <c r="A363" s="28" t="s">
        <v>74</v>
      </c>
      <c r="B363" s="24">
        <v>34639</v>
      </c>
      <c r="C363" s="25">
        <v>1</v>
      </c>
      <c r="D363" s="26">
        <v>362</v>
      </c>
      <c r="F363" s="28" t="s">
        <v>75</v>
      </c>
      <c r="G363" s="24">
        <v>34639</v>
      </c>
      <c r="H363" s="25">
        <v>0.5</v>
      </c>
      <c r="I363" s="26">
        <v>181</v>
      </c>
    </row>
    <row r="364" spans="1:9" x14ac:dyDescent="0.25">
      <c r="A364" s="28" t="s">
        <v>74</v>
      </c>
      <c r="B364" s="24">
        <v>34669</v>
      </c>
      <c r="C364" s="25">
        <v>1</v>
      </c>
      <c r="D364" s="26">
        <v>363</v>
      </c>
      <c r="F364" s="28" t="s">
        <v>75</v>
      </c>
      <c r="G364" s="24">
        <v>34669</v>
      </c>
      <c r="H364" s="25">
        <v>0.5</v>
      </c>
      <c r="I364" s="26">
        <v>181.5</v>
      </c>
    </row>
    <row r="365" spans="1:9" x14ac:dyDescent="0.25">
      <c r="A365" s="28" t="s">
        <v>74</v>
      </c>
      <c r="B365" s="24">
        <v>34700</v>
      </c>
      <c r="C365" s="25">
        <v>1</v>
      </c>
      <c r="D365" s="26">
        <v>364</v>
      </c>
      <c r="F365" s="28" t="s">
        <v>75</v>
      </c>
      <c r="G365" s="24">
        <v>34700</v>
      </c>
      <c r="H365" s="25">
        <v>0.5</v>
      </c>
      <c r="I365" s="26">
        <v>182</v>
      </c>
    </row>
    <row r="366" spans="1:9" x14ac:dyDescent="0.25">
      <c r="A366" s="28" t="s">
        <v>74</v>
      </c>
      <c r="B366" s="24">
        <v>34731</v>
      </c>
      <c r="C366" s="25">
        <v>1</v>
      </c>
      <c r="D366" s="26">
        <v>365</v>
      </c>
      <c r="F366" s="28" t="s">
        <v>75</v>
      </c>
      <c r="G366" s="24">
        <v>34731</v>
      </c>
      <c r="H366" s="25">
        <v>0.5</v>
      </c>
      <c r="I366" s="26">
        <v>182.5</v>
      </c>
    </row>
    <row r="367" spans="1:9" x14ac:dyDescent="0.25">
      <c r="A367" s="28" t="s">
        <v>74</v>
      </c>
      <c r="B367" s="24">
        <v>34759</v>
      </c>
      <c r="C367" s="25">
        <v>1</v>
      </c>
      <c r="D367" s="26">
        <v>366</v>
      </c>
      <c r="F367" s="28" t="s">
        <v>75</v>
      </c>
      <c r="G367" s="24">
        <v>34759</v>
      </c>
      <c r="H367" s="25">
        <v>0.5</v>
      </c>
      <c r="I367" s="26">
        <v>183</v>
      </c>
    </row>
    <row r="368" spans="1:9" x14ac:dyDescent="0.25">
      <c r="A368" s="28" t="s">
        <v>74</v>
      </c>
      <c r="B368" s="24">
        <v>34790</v>
      </c>
      <c r="C368" s="25">
        <v>1</v>
      </c>
      <c r="D368" s="26">
        <v>367</v>
      </c>
      <c r="F368" s="28" t="s">
        <v>75</v>
      </c>
      <c r="G368" s="24">
        <v>34790</v>
      </c>
      <c r="H368" s="25">
        <v>0.5</v>
      </c>
      <c r="I368" s="26">
        <v>183.5</v>
      </c>
    </row>
    <row r="369" spans="1:9" x14ac:dyDescent="0.25">
      <c r="A369" s="28" t="s">
        <v>74</v>
      </c>
      <c r="B369" s="24">
        <v>34820</v>
      </c>
      <c r="C369" s="25">
        <v>1</v>
      </c>
      <c r="D369" s="26">
        <v>368</v>
      </c>
      <c r="F369" s="28" t="s">
        <v>75</v>
      </c>
      <c r="G369" s="24">
        <v>34820</v>
      </c>
      <c r="H369" s="25">
        <v>0.5</v>
      </c>
      <c r="I369" s="26">
        <v>184</v>
      </c>
    </row>
    <row r="370" spans="1:9" x14ac:dyDescent="0.25">
      <c r="A370" s="28" t="s">
        <v>74</v>
      </c>
      <c r="B370" s="24">
        <v>34851</v>
      </c>
      <c r="C370" s="25">
        <v>1</v>
      </c>
      <c r="D370" s="26">
        <v>369</v>
      </c>
      <c r="F370" s="28" t="s">
        <v>75</v>
      </c>
      <c r="G370" s="24">
        <v>34851</v>
      </c>
      <c r="H370" s="25">
        <v>0.5</v>
      </c>
      <c r="I370" s="26">
        <v>184.5</v>
      </c>
    </row>
    <row r="371" spans="1:9" x14ac:dyDescent="0.25">
      <c r="A371" s="28" t="s">
        <v>74</v>
      </c>
      <c r="B371" s="24">
        <v>34881</v>
      </c>
      <c r="C371" s="25">
        <v>1</v>
      </c>
      <c r="D371" s="26">
        <v>370</v>
      </c>
      <c r="F371" s="28" t="s">
        <v>75</v>
      </c>
      <c r="G371" s="24">
        <v>34881</v>
      </c>
      <c r="H371" s="25">
        <v>0.5</v>
      </c>
      <c r="I371" s="26">
        <v>185</v>
      </c>
    </row>
    <row r="372" spans="1:9" x14ac:dyDescent="0.25">
      <c r="A372" s="28" t="s">
        <v>74</v>
      </c>
      <c r="B372" s="24">
        <v>34912</v>
      </c>
      <c r="C372" s="25">
        <v>1</v>
      </c>
      <c r="D372" s="26">
        <v>371</v>
      </c>
      <c r="F372" s="28" t="s">
        <v>75</v>
      </c>
      <c r="G372" s="24">
        <v>34912</v>
      </c>
      <c r="H372" s="25">
        <v>0.5</v>
      </c>
      <c r="I372" s="26">
        <v>185.5</v>
      </c>
    </row>
    <row r="373" spans="1:9" x14ac:dyDescent="0.25">
      <c r="A373" s="28" t="s">
        <v>74</v>
      </c>
      <c r="B373" s="24">
        <v>34943</v>
      </c>
      <c r="C373" s="25">
        <v>1</v>
      </c>
      <c r="D373" s="26">
        <v>372</v>
      </c>
      <c r="F373" s="28" t="s">
        <v>75</v>
      </c>
      <c r="G373" s="24">
        <v>34943</v>
      </c>
      <c r="H373" s="25">
        <v>0.5</v>
      </c>
      <c r="I373" s="26">
        <v>186</v>
      </c>
    </row>
    <row r="374" spans="1:9" x14ac:dyDescent="0.25">
      <c r="A374" s="28" t="s">
        <v>74</v>
      </c>
      <c r="B374" s="24">
        <v>34973</v>
      </c>
      <c r="C374" s="25">
        <v>1</v>
      </c>
      <c r="D374" s="26">
        <v>373</v>
      </c>
      <c r="F374" s="28" t="s">
        <v>75</v>
      </c>
      <c r="G374" s="24">
        <v>34973</v>
      </c>
      <c r="H374" s="25">
        <v>0.5</v>
      </c>
      <c r="I374" s="26">
        <v>186.5</v>
      </c>
    </row>
    <row r="375" spans="1:9" x14ac:dyDescent="0.25">
      <c r="A375" s="28" t="s">
        <v>74</v>
      </c>
      <c r="B375" s="24">
        <v>35004</v>
      </c>
      <c r="C375" s="25">
        <v>1</v>
      </c>
      <c r="D375" s="26">
        <v>374</v>
      </c>
      <c r="F375" s="28" t="s">
        <v>75</v>
      </c>
      <c r="G375" s="24">
        <v>35004</v>
      </c>
      <c r="H375" s="25">
        <v>0.5</v>
      </c>
      <c r="I375" s="26">
        <v>187</v>
      </c>
    </row>
    <row r="376" spans="1:9" x14ac:dyDescent="0.25">
      <c r="A376" s="28" t="s">
        <v>74</v>
      </c>
      <c r="B376" s="24">
        <v>35034</v>
      </c>
      <c r="C376" s="25">
        <v>1</v>
      </c>
      <c r="D376" s="26">
        <v>375</v>
      </c>
      <c r="F376" s="28" t="s">
        <v>75</v>
      </c>
      <c r="G376" s="24">
        <v>35034</v>
      </c>
      <c r="H376" s="25">
        <v>0.5</v>
      </c>
      <c r="I376" s="26">
        <v>187.5</v>
      </c>
    </row>
    <row r="377" spans="1:9" x14ac:dyDescent="0.25">
      <c r="A377" s="28" t="s">
        <v>74</v>
      </c>
      <c r="B377" s="24">
        <v>35065</v>
      </c>
      <c r="C377" s="25">
        <v>1</v>
      </c>
      <c r="D377" s="26">
        <v>376</v>
      </c>
      <c r="F377" s="28" t="s">
        <v>75</v>
      </c>
      <c r="G377" s="24">
        <v>35065</v>
      </c>
      <c r="H377" s="25">
        <v>0.5</v>
      </c>
      <c r="I377" s="26">
        <v>188</v>
      </c>
    </row>
    <row r="378" spans="1:9" x14ac:dyDescent="0.25">
      <c r="A378" s="28" t="s">
        <v>74</v>
      </c>
      <c r="B378" s="24">
        <v>35096</v>
      </c>
      <c r="C378" s="25">
        <v>1</v>
      </c>
      <c r="D378" s="26">
        <v>377</v>
      </c>
      <c r="F378" s="28" t="s">
        <v>75</v>
      </c>
      <c r="G378" s="24">
        <v>35096</v>
      </c>
      <c r="H378" s="25">
        <v>0.5</v>
      </c>
      <c r="I378" s="26">
        <v>188.5</v>
      </c>
    </row>
    <row r="379" spans="1:9" x14ac:dyDescent="0.25">
      <c r="A379" s="28" t="s">
        <v>74</v>
      </c>
      <c r="B379" s="24">
        <v>35125</v>
      </c>
      <c r="C379" s="25">
        <v>1</v>
      </c>
      <c r="D379" s="26">
        <v>378</v>
      </c>
      <c r="F379" s="28" t="s">
        <v>75</v>
      </c>
      <c r="G379" s="24">
        <v>35125</v>
      </c>
      <c r="H379" s="25">
        <v>0.5</v>
      </c>
      <c r="I379" s="26">
        <v>189</v>
      </c>
    </row>
    <row r="380" spans="1:9" x14ac:dyDescent="0.25">
      <c r="A380" s="28" t="s">
        <v>74</v>
      </c>
      <c r="B380" s="24">
        <v>35156</v>
      </c>
      <c r="C380" s="25">
        <v>1</v>
      </c>
      <c r="D380" s="26">
        <v>379</v>
      </c>
      <c r="F380" s="28" t="s">
        <v>75</v>
      </c>
      <c r="G380" s="24">
        <v>35156</v>
      </c>
      <c r="H380" s="25">
        <v>0.5</v>
      </c>
      <c r="I380" s="26">
        <v>189.5</v>
      </c>
    </row>
    <row r="381" spans="1:9" x14ac:dyDescent="0.25">
      <c r="A381" s="28" t="s">
        <v>74</v>
      </c>
      <c r="B381" s="24">
        <v>35186</v>
      </c>
      <c r="C381" s="25">
        <v>1</v>
      </c>
      <c r="D381" s="26">
        <v>380</v>
      </c>
      <c r="F381" s="28" t="s">
        <v>75</v>
      </c>
      <c r="G381" s="24">
        <v>35186</v>
      </c>
      <c r="H381" s="25">
        <v>0.5</v>
      </c>
      <c r="I381" s="26">
        <v>190</v>
      </c>
    </row>
    <row r="382" spans="1:9" x14ac:dyDescent="0.25">
      <c r="A382" s="28" t="s">
        <v>74</v>
      </c>
      <c r="B382" s="24">
        <v>35217</v>
      </c>
      <c r="C382" s="25">
        <v>1</v>
      </c>
      <c r="D382" s="26">
        <v>381</v>
      </c>
      <c r="F382" s="28" t="s">
        <v>75</v>
      </c>
      <c r="G382" s="24">
        <v>35217</v>
      </c>
      <c r="H382" s="25">
        <v>0.5</v>
      </c>
      <c r="I382" s="26">
        <v>190.5</v>
      </c>
    </row>
    <row r="383" spans="1:9" x14ac:dyDescent="0.25">
      <c r="A383" s="28" t="s">
        <v>74</v>
      </c>
      <c r="B383" s="24">
        <v>35247</v>
      </c>
      <c r="C383" s="25">
        <v>1</v>
      </c>
      <c r="D383" s="26">
        <v>382</v>
      </c>
      <c r="F383" s="28" t="s">
        <v>75</v>
      </c>
      <c r="G383" s="24">
        <v>35247</v>
      </c>
      <c r="H383" s="25">
        <v>0.5</v>
      </c>
      <c r="I383" s="26">
        <v>191</v>
      </c>
    </row>
    <row r="384" spans="1:9" x14ac:dyDescent="0.25">
      <c r="A384" s="28" t="s">
        <v>74</v>
      </c>
      <c r="B384" s="24">
        <v>35278</v>
      </c>
      <c r="C384" s="25">
        <v>1</v>
      </c>
      <c r="D384" s="26">
        <v>383</v>
      </c>
      <c r="F384" s="28" t="s">
        <v>75</v>
      </c>
      <c r="G384" s="24">
        <v>35278</v>
      </c>
      <c r="H384" s="25">
        <v>0.5</v>
      </c>
      <c r="I384" s="26">
        <v>191.5</v>
      </c>
    </row>
    <row r="385" spans="1:9" x14ac:dyDescent="0.25">
      <c r="A385" s="28" t="s">
        <v>74</v>
      </c>
      <c r="B385" s="24">
        <v>35309</v>
      </c>
      <c r="C385" s="25">
        <v>1</v>
      </c>
      <c r="D385" s="26">
        <v>384</v>
      </c>
      <c r="F385" s="28" t="s">
        <v>75</v>
      </c>
      <c r="G385" s="24">
        <v>35309</v>
      </c>
      <c r="H385" s="25">
        <v>0.5</v>
      </c>
      <c r="I385" s="26">
        <v>192</v>
      </c>
    </row>
    <row r="386" spans="1:9" x14ac:dyDescent="0.25">
      <c r="A386" s="28" t="s">
        <v>74</v>
      </c>
      <c r="B386" s="24">
        <v>35339</v>
      </c>
      <c r="C386" s="25">
        <v>1</v>
      </c>
      <c r="D386" s="26">
        <v>385</v>
      </c>
      <c r="F386" s="28" t="s">
        <v>75</v>
      </c>
      <c r="G386" s="24">
        <v>35339</v>
      </c>
      <c r="H386" s="25">
        <v>0.5</v>
      </c>
      <c r="I386" s="26">
        <v>192.5</v>
      </c>
    </row>
    <row r="387" spans="1:9" x14ac:dyDescent="0.25">
      <c r="A387" s="28" t="s">
        <v>74</v>
      </c>
      <c r="B387" s="24">
        <v>35370</v>
      </c>
      <c r="C387" s="25">
        <v>1</v>
      </c>
      <c r="D387" s="26">
        <v>386</v>
      </c>
      <c r="F387" s="28" t="s">
        <v>75</v>
      </c>
      <c r="G387" s="24">
        <v>35370</v>
      </c>
      <c r="H387" s="25">
        <v>0.5</v>
      </c>
      <c r="I387" s="26">
        <v>193</v>
      </c>
    </row>
    <row r="388" spans="1:9" x14ac:dyDescent="0.25">
      <c r="A388" s="28" t="s">
        <v>74</v>
      </c>
      <c r="B388" s="24">
        <v>35400</v>
      </c>
      <c r="C388" s="25">
        <v>1</v>
      </c>
      <c r="D388" s="26">
        <v>387</v>
      </c>
      <c r="F388" s="28" t="s">
        <v>75</v>
      </c>
      <c r="G388" s="24">
        <v>35400</v>
      </c>
      <c r="H388" s="25">
        <v>0.5</v>
      </c>
      <c r="I388" s="26">
        <v>193.5</v>
      </c>
    </row>
    <row r="389" spans="1:9" x14ac:dyDescent="0.25">
      <c r="A389" s="28" t="s">
        <v>74</v>
      </c>
      <c r="B389" s="24">
        <v>35431</v>
      </c>
      <c r="C389" s="25">
        <v>1</v>
      </c>
      <c r="D389" s="26">
        <v>388</v>
      </c>
      <c r="F389" s="28" t="s">
        <v>75</v>
      </c>
      <c r="G389" s="24">
        <v>35431</v>
      </c>
      <c r="H389" s="25">
        <v>0.5</v>
      </c>
      <c r="I389" s="26">
        <v>194</v>
      </c>
    </row>
    <row r="390" spans="1:9" x14ac:dyDescent="0.25">
      <c r="A390" s="28" t="s">
        <v>74</v>
      </c>
      <c r="B390" s="24">
        <v>35462</v>
      </c>
      <c r="C390" s="25">
        <v>1</v>
      </c>
      <c r="D390" s="26">
        <v>389</v>
      </c>
      <c r="F390" s="28" t="s">
        <v>75</v>
      </c>
      <c r="G390" s="24">
        <v>35462</v>
      </c>
      <c r="H390" s="25">
        <v>0.5</v>
      </c>
      <c r="I390" s="26">
        <v>194.5</v>
      </c>
    </row>
    <row r="391" spans="1:9" x14ac:dyDescent="0.25">
      <c r="A391" s="28" t="s">
        <v>74</v>
      </c>
      <c r="B391" s="24">
        <v>35490</v>
      </c>
      <c r="C391" s="25">
        <v>1</v>
      </c>
      <c r="D391" s="26">
        <v>390</v>
      </c>
      <c r="F391" s="28" t="s">
        <v>75</v>
      </c>
      <c r="G391" s="24">
        <v>35490</v>
      </c>
      <c r="H391" s="25">
        <v>0.5</v>
      </c>
      <c r="I391" s="26">
        <v>195</v>
      </c>
    </row>
    <row r="392" spans="1:9" x14ac:dyDescent="0.25">
      <c r="A392" s="28" t="s">
        <v>74</v>
      </c>
      <c r="B392" s="24">
        <v>35521</v>
      </c>
      <c r="C392" s="25">
        <v>1</v>
      </c>
      <c r="D392" s="26">
        <v>391</v>
      </c>
      <c r="F392" s="28" t="s">
        <v>75</v>
      </c>
      <c r="G392" s="24">
        <v>35521</v>
      </c>
      <c r="H392" s="25">
        <v>0.5</v>
      </c>
      <c r="I392" s="26">
        <v>195.5</v>
      </c>
    </row>
    <row r="393" spans="1:9" x14ac:dyDescent="0.25">
      <c r="A393" s="28" t="s">
        <v>74</v>
      </c>
      <c r="B393" s="24">
        <v>35551</v>
      </c>
      <c r="C393" s="25">
        <v>1</v>
      </c>
      <c r="D393" s="26">
        <v>392</v>
      </c>
      <c r="F393" s="28" t="s">
        <v>75</v>
      </c>
      <c r="G393" s="24">
        <v>35551</v>
      </c>
      <c r="H393" s="25">
        <v>0.5</v>
      </c>
      <c r="I393" s="26">
        <v>196</v>
      </c>
    </row>
    <row r="394" spans="1:9" x14ac:dyDescent="0.25">
      <c r="A394" s="28" t="s">
        <v>74</v>
      </c>
      <c r="B394" s="24">
        <v>35582</v>
      </c>
      <c r="C394" s="25">
        <v>1</v>
      </c>
      <c r="D394" s="26">
        <v>393</v>
      </c>
      <c r="F394" s="28" t="s">
        <v>75</v>
      </c>
      <c r="G394" s="24">
        <v>35582</v>
      </c>
      <c r="H394" s="25">
        <v>0.5</v>
      </c>
      <c r="I394" s="26">
        <v>196.5</v>
      </c>
    </row>
    <row r="395" spans="1:9" x14ac:dyDescent="0.25">
      <c r="A395" s="28" t="s">
        <v>74</v>
      </c>
      <c r="B395" s="24">
        <v>35612</v>
      </c>
      <c r="C395" s="25">
        <v>1</v>
      </c>
      <c r="D395" s="26">
        <v>394</v>
      </c>
      <c r="F395" s="28" t="s">
        <v>75</v>
      </c>
      <c r="G395" s="24">
        <v>35612</v>
      </c>
      <c r="H395" s="25">
        <v>0.5</v>
      </c>
      <c r="I395" s="26">
        <v>197</v>
      </c>
    </row>
    <row r="396" spans="1:9" x14ac:dyDescent="0.25">
      <c r="A396" s="28" t="s">
        <v>74</v>
      </c>
      <c r="B396" s="24">
        <v>35643</v>
      </c>
      <c r="C396" s="25">
        <v>1</v>
      </c>
      <c r="D396" s="26">
        <v>395</v>
      </c>
      <c r="F396" s="28" t="s">
        <v>75</v>
      </c>
      <c r="G396" s="24">
        <v>35643</v>
      </c>
      <c r="H396" s="25">
        <v>0.5</v>
      </c>
      <c r="I396" s="26">
        <v>197.5</v>
      </c>
    </row>
    <row r="397" spans="1:9" x14ac:dyDescent="0.25">
      <c r="A397" s="28" t="s">
        <v>74</v>
      </c>
      <c r="B397" s="24">
        <v>35674</v>
      </c>
      <c r="C397" s="25">
        <v>1</v>
      </c>
      <c r="D397" s="26">
        <v>396</v>
      </c>
      <c r="F397" s="28" t="s">
        <v>75</v>
      </c>
      <c r="G397" s="24">
        <v>35674</v>
      </c>
      <c r="H397" s="25">
        <v>0.5</v>
      </c>
      <c r="I397" s="26">
        <v>198</v>
      </c>
    </row>
    <row r="398" spans="1:9" x14ac:dyDescent="0.25">
      <c r="A398" s="28" t="s">
        <v>74</v>
      </c>
      <c r="B398" s="24">
        <v>35704</v>
      </c>
      <c r="C398" s="25">
        <v>1</v>
      </c>
      <c r="D398" s="26">
        <v>397</v>
      </c>
      <c r="F398" s="28" t="s">
        <v>75</v>
      </c>
      <c r="G398" s="24">
        <v>35704</v>
      </c>
      <c r="H398" s="25">
        <v>0.5</v>
      </c>
      <c r="I398" s="26">
        <v>198.5</v>
      </c>
    </row>
    <row r="399" spans="1:9" x14ac:dyDescent="0.25">
      <c r="A399" s="28" t="s">
        <v>74</v>
      </c>
      <c r="B399" s="24">
        <v>35735</v>
      </c>
      <c r="C399" s="25">
        <v>1</v>
      </c>
      <c r="D399" s="26">
        <v>398</v>
      </c>
      <c r="F399" s="28" t="s">
        <v>75</v>
      </c>
      <c r="G399" s="24">
        <v>35735</v>
      </c>
      <c r="H399" s="25">
        <v>0.5</v>
      </c>
      <c r="I399" s="26">
        <v>199</v>
      </c>
    </row>
    <row r="400" spans="1:9" x14ac:dyDescent="0.25">
      <c r="A400" s="28" t="s">
        <v>74</v>
      </c>
      <c r="B400" s="24">
        <v>35765</v>
      </c>
      <c r="C400" s="25">
        <v>1</v>
      </c>
      <c r="D400" s="26">
        <v>399</v>
      </c>
      <c r="F400" s="28" t="s">
        <v>75</v>
      </c>
      <c r="G400" s="24">
        <v>35765</v>
      </c>
      <c r="H400" s="25">
        <v>0.5</v>
      </c>
      <c r="I400" s="26">
        <v>199.5</v>
      </c>
    </row>
    <row r="401" spans="1:9" x14ac:dyDescent="0.25">
      <c r="A401" s="28" t="s">
        <v>74</v>
      </c>
      <c r="B401" s="24">
        <v>35796</v>
      </c>
      <c r="C401" s="25">
        <v>1</v>
      </c>
      <c r="D401" s="26">
        <v>400</v>
      </c>
      <c r="F401" s="28" t="s">
        <v>75</v>
      </c>
      <c r="G401" s="24">
        <v>35796</v>
      </c>
      <c r="H401" s="25">
        <v>0.5</v>
      </c>
      <c r="I401" s="26">
        <v>200</v>
      </c>
    </row>
    <row r="402" spans="1:9" x14ac:dyDescent="0.25">
      <c r="A402" s="28" t="s">
        <v>74</v>
      </c>
      <c r="B402" s="24">
        <v>35827</v>
      </c>
      <c r="C402" s="25">
        <v>1</v>
      </c>
      <c r="D402" s="26">
        <v>401</v>
      </c>
      <c r="F402" s="28" t="s">
        <v>75</v>
      </c>
      <c r="G402" s="24">
        <v>35827</v>
      </c>
      <c r="H402" s="25">
        <v>0.5</v>
      </c>
      <c r="I402" s="26">
        <v>200.5</v>
      </c>
    </row>
    <row r="403" spans="1:9" x14ac:dyDescent="0.25">
      <c r="A403" s="28" t="s">
        <v>74</v>
      </c>
      <c r="B403" s="24">
        <v>35855</v>
      </c>
      <c r="C403" s="25">
        <v>1</v>
      </c>
      <c r="D403" s="26">
        <v>402</v>
      </c>
      <c r="F403" s="28" t="s">
        <v>75</v>
      </c>
      <c r="G403" s="24">
        <v>35855</v>
      </c>
      <c r="H403" s="25">
        <v>0.5</v>
      </c>
      <c r="I403" s="26">
        <v>201</v>
      </c>
    </row>
    <row r="404" spans="1:9" x14ac:dyDescent="0.25">
      <c r="A404" s="28" t="s">
        <v>74</v>
      </c>
      <c r="B404" s="24">
        <v>35886</v>
      </c>
      <c r="C404" s="25">
        <v>1</v>
      </c>
      <c r="D404" s="26">
        <v>403</v>
      </c>
      <c r="F404" s="28" t="s">
        <v>75</v>
      </c>
      <c r="G404" s="24">
        <v>35886</v>
      </c>
      <c r="H404" s="25">
        <v>0.5</v>
      </c>
      <c r="I404" s="26">
        <v>201.5</v>
      </c>
    </row>
    <row r="405" spans="1:9" x14ac:dyDescent="0.25">
      <c r="A405" s="28" t="s">
        <v>74</v>
      </c>
      <c r="B405" s="24">
        <v>35916</v>
      </c>
      <c r="C405" s="25">
        <v>1</v>
      </c>
      <c r="D405" s="26">
        <v>404</v>
      </c>
      <c r="F405" s="28" t="s">
        <v>75</v>
      </c>
      <c r="G405" s="24">
        <v>35916</v>
      </c>
      <c r="H405" s="25">
        <v>0.5</v>
      </c>
      <c r="I405" s="26">
        <v>202</v>
      </c>
    </row>
    <row r="406" spans="1:9" x14ac:dyDescent="0.25">
      <c r="A406" s="28" t="s">
        <v>74</v>
      </c>
      <c r="B406" s="24">
        <v>35947</v>
      </c>
      <c r="C406" s="25">
        <v>1</v>
      </c>
      <c r="D406" s="26">
        <v>405</v>
      </c>
      <c r="F406" s="28" t="s">
        <v>75</v>
      </c>
      <c r="G406" s="24">
        <v>35947</v>
      </c>
      <c r="H406" s="25">
        <v>0.5</v>
      </c>
      <c r="I406" s="26">
        <v>202.5</v>
      </c>
    </row>
    <row r="407" spans="1:9" x14ac:dyDescent="0.25">
      <c r="A407" s="28" t="s">
        <v>74</v>
      </c>
      <c r="B407" s="24">
        <v>35977</v>
      </c>
      <c r="C407" s="25">
        <v>1</v>
      </c>
      <c r="D407" s="26">
        <v>406</v>
      </c>
      <c r="F407" s="28" t="s">
        <v>75</v>
      </c>
      <c r="G407" s="24">
        <v>35977</v>
      </c>
      <c r="H407" s="25">
        <v>0.5</v>
      </c>
      <c r="I407" s="26">
        <v>203</v>
      </c>
    </row>
    <row r="408" spans="1:9" x14ac:dyDescent="0.25">
      <c r="A408" s="28" t="s">
        <v>74</v>
      </c>
      <c r="B408" s="24">
        <v>36008</v>
      </c>
      <c r="C408" s="25">
        <v>1</v>
      </c>
      <c r="D408" s="26">
        <v>407</v>
      </c>
      <c r="F408" s="28" t="s">
        <v>75</v>
      </c>
      <c r="G408" s="24">
        <v>36008</v>
      </c>
      <c r="H408" s="25">
        <v>0.5</v>
      </c>
      <c r="I408" s="26">
        <v>203.5</v>
      </c>
    </row>
    <row r="409" spans="1:9" x14ac:dyDescent="0.25">
      <c r="A409" s="28" t="s">
        <v>74</v>
      </c>
      <c r="B409" s="24">
        <v>36039</v>
      </c>
      <c r="C409" s="25">
        <v>1</v>
      </c>
      <c r="D409" s="26">
        <v>408</v>
      </c>
      <c r="F409" s="28" t="s">
        <v>75</v>
      </c>
      <c r="G409" s="24">
        <v>36039</v>
      </c>
      <c r="H409" s="25">
        <v>0.5</v>
      </c>
      <c r="I409" s="26">
        <v>204</v>
      </c>
    </row>
    <row r="410" spans="1:9" x14ac:dyDescent="0.25">
      <c r="A410" s="28" t="s">
        <v>74</v>
      </c>
      <c r="B410" s="24">
        <v>36069</v>
      </c>
      <c r="C410" s="25">
        <v>1</v>
      </c>
      <c r="D410" s="26">
        <v>409</v>
      </c>
      <c r="F410" s="28" t="s">
        <v>75</v>
      </c>
      <c r="G410" s="24">
        <v>36069</v>
      </c>
      <c r="H410" s="25">
        <v>0.5</v>
      </c>
      <c r="I410" s="26">
        <v>204.5</v>
      </c>
    </row>
    <row r="411" spans="1:9" x14ac:dyDescent="0.25">
      <c r="A411" s="28" t="s">
        <v>74</v>
      </c>
      <c r="B411" s="24">
        <v>36100</v>
      </c>
      <c r="C411" s="25">
        <v>1</v>
      </c>
      <c r="D411" s="26">
        <v>410</v>
      </c>
      <c r="F411" s="28" t="s">
        <v>75</v>
      </c>
      <c r="G411" s="24">
        <v>36100</v>
      </c>
      <c r="H411" s="25">
        <v>0.5</v>
      </c>
      <c r="I411" s="26">
        <v>205</v>
      </c>
    </row>
    <row r="412" spans="1:9" x14ac:dyDescent="0.25">
      <c r="A412" s="28" t="s">
        <v>74</v>
      </c>
      <c r="B412" s="24">
        <v>36130</v>
      </c>
      <c r="C412" s="25">
        <v>1</v>
      </c>
      <c r="D412" s="26">
        <v>411</v>
      </c>
      <c r="F412" s="28" t="s">
        <v>75</v>
      </c>
      <c r="G412" s="24">
        <v>36130</v>
      </c>
      <c r="H412" s="25">
        <v>0.5</v>
      </c>
      <c r="I412" s="26">
        <v>205.5</v>
      </c>
    </row>
    <row r="413" spans="1:9" x14ac:dyDescent="0.25">
      <c r="A413" s="28" t="s">
        <v>74</v>
      </c>
      <c r="B413" s="24">
        <v>36161</v>
      </c>
      <c r="C413" s="25">
        <v>1</v>
      </c>
      <c r="D413" s="26">
        <v>412</v>
      </c>
      <c r="F413" s="28" t="s">
        <v>75</v>
      </c>
      <c r="G413" s="24">
        <v>36161</v>
      </c>
      <c r="H413" s="25">
        <v>0.5</v>
      </c>
      <c r="I413" s="26">
        <v>206</v>
      </c>
    </row>
    <row r="414" spans="1:9" x14ac:dyDescent="0.25">
      <c r="A414" s="28" t="s">
        <v>74</v>
      </c>
      <c r="B414" s="24">
        <v>36192</v>
      </c>
      <c r="C414" s="25">
        <v>1</v>
      </c>
      <c r="D414" s="26">
        <v>413</v>
      </c>
      <c r="F414" s="28" t="s">
        <v>75</v>
      </c>
      <c r="G414" s="24">
        <v>36192</v>
      </c>
      <c r="H414" s="25">
        <v>0.5</v>
      </c>
      <c r="I414" s="26">
        <v>206.5</v>
      </c>
    </row>
    <row r="415" spans="1:9" x14ac:dyDescent="0.25">
      <c r="A415" s="28" t="s">
        <v>74</v>
      </c>
      <c r="B415" s="24">
        <v>36220</v>
      </c>
      <c r="C415" s="25">
        <v>1</v>
      </c>
      <c r="D415" s="26">
        <v>414</v>
      </c>
      <c r="F415" s="28" t="s">
        <v>75</v>
      </c>
      <c r="G415" s="24">
        <v>36220</v>
      </c>
      <c r="H415" s="25">
        <v>0.5</v>
      </c>
      <c r="I415" s="26">
        <v>207</v>
      </c>
    </row>
    <row r="416" spans="1:9" x14ac:dyDescent="0.25">
      <c r="A416" s="28" t="s">
        <v>74</v>
      </c>
      <c r="B416" s="24">
        <v>36251</v>
      </c>
      <c r="C416" s="25">
        <v>1</v>
      </c>
      <c r="D416" s="26">
        <v>415</v>
      </c>
      <c r="F416" s="28" t="s">
        <v>75</v>
      </c>
      <c r="G416" s="24">
        <v>36251</v>
      </c>
      <c r="H416" s="25">
        <v>0.5</v>
      </c>
      <c r="I416" s="26">
        <v>207.5</v>
      </c>
    </row>
    <row r="417" spans="1:9" x14ac:dyDescent="0.25">
      <c r="A417" s="28" t="s">
        <v>74</v>
      </c>
      <c r="B417" s="24">
        <v>36281</v>
      </c>
      <c r="C417" s="25">
        <v>1</v>
      </c>
      <c r="D417" s="26">
        <v>416</v>
      </c>
      <c r="F417" s="28" t="s">
        <v>75</v>
      </c>
      <c r="G417" s="24">
        <v>36281</v>
      </c>
      <c r="H417" s="25">
        <v>0.5</v>
      </c>
      <c r="I417" s="26">
        <v>208</v>
      </c>
    </row>
    <row r="418" spans="1:9" x14ac:dyDescent="0.25">
      <c r="A418" s="28" t="s">
        <v>74</v>
      </c>
      <c r="B418" s="24">
        <v>36312</v>
      </c>
      <c r="C418" s="25">
        <v>1</v>
      </c>
      <c r="D418" s="26">
        <v>417</v>
      </c>
      <c r="F418" s="28" t="s">
        <v>75</v>
      </c>
      <c r="G418" s="24">
        <v>36312</v>
      </c>
      <c r="H418" s="25">
        <v>0.5</v>
      </c>
      <c r="I418" s="26">
        <v>208.5</v>
      </c>
    </row>
    <row r="419" spans="1:9" x14ac:dyDescent="0.25">
      <c r="A419" s="28" t="s">
        <v>74</v>
      </c>
      <c r="B419" s="24">
        <v>36342</v>
      </c>
      <c r="C419" s="25">
        <v>1</v>
      </c>
      <c r="D419" s="26">
        <v>418</v>
      </c>
      <c r="F419" s="28" t="s">
        <v>75</v>
      </c>
      <c r="G419" s="24">
        <v>36342</v>
      </c>
      <c r="H419" s="25">
        <v>0.5</v>
      </c>
      <c r="I419" s="26">
        <v>209</v>
      </c>
    </row>
    <row r="420" spans="1:9" x14ac:dyDescent="0.25">
      <c r="A420" s="28" t="s">
        <v>74</v>
      </c>
      <c r="B420" s="24">
        <v>36373</v>
      </c>
      <c r="C420" s="25">
        <v>1</v>
      </c>
      <c r="D420" s="26">
        <v>419</v>
      </c>
      <c r="F420" s="28" t="s">
        <v>75</v>
      </c>
      <c r="G420" s="24">
        <v>36373</v>
      </c>
      <c r="H420" s="25">
        <v>0.5</v>
      </c>
      <c r="I420" s="26">
        <v>209.5</v>
      </c>
    </row>
    <row r="421" spans="1:9" x14ac:dyDescent="0.25">
      <c r="A421" s="28" t="s">
        <v>74</v>
      </c>
      <c r="B421" s="24">
        <v>36404</v>
      </c>
      <c r="C421" s="25">
        <v>1</v>
      </c>
      <c r="D421" s="26">
        <v>420</v>
      </c>
      <c r="F421" s="28" t="s">
        <v>75</v>
      </c>
      <c r="G421" s="24">
        <v>36404</v>
      </c>
      <c r="H421" s="25">
        <v>0.5</v>
      </c>
      <c r="I421" s="26">
        <v>210</v>
      </c>
    </row>
    <row r="422" spans="1:9" x14ac:dyDescent="0.25">
      <c r="A422" s="28" t="s">
        <v>74</v>
      </c>
      <c r="B422" s="24">
        <v>36434</v>
      </c>
      <c r="C422" s="25">
        <v>1</v>
      </c>
      <c r="D422" s="26">
        <v>421</v>
      </c>
      <c r="F422" s="28" t="s">
        <v>75</v>
      </c>
      <c r="G422" s="24">
        <v>36434</v>
      </c>
      <c r="H422" s="25">
        <v>0.5</v>
      </c>
      <c r="I422" s="26">
        <v>210.5</v>
      </c>
    </row>
    <row r="423" spans="1:9" x14ac:dyDescent="0.25">
      <c r="A423" s="28" t="s">
        <v>74</v>
      </c>
      <c r="B423" s="24">
        <v>36465</v>
      </c>
      <c r="C423" s="25">
        <v>1</v>
      </c>
      <c r="D423" s="26">
        <v>422</v>
      </c>
      <c r="F423" s="28" t="s">
        <v>75</v>
      </c>
      <c r="G423" s="24">
        <v>36465</v>
      </c>
      <c r="H423" s="25">
        <v>0.5</v>
      </c>
      <c r="I423" s="26">
        <v>211</v>
      </c>
    </row>
    <row r="424" spans="1:9" x14ac:dyDescent="0.25">
      <c r="A424" s="28" t="s">
        <v>74</v>
      </c>
      <c r="B424" s="24">
        <v>36495</v>
      </c>
      <c r="C424" s="25">
        <v>1</v>
      </c>
      <c r="D424" s="26">
        <v>423</v>
      </c>
      <c r="F424" s="28" t="s">
        <v>75</v>
      </c>
      <c r="G424" s="24">
        <v>36495</v>
      </c>
      <c r="H424" s="25">
        <v>0.5</v>
      </c>
      <c r="I424" s="26">
        <v>211.5</v>
      </c>
    </row>
    <row r="425" spans="1:9" x14ac:dyDescent="0.25">
      <c r="A425" s="28" t="s">
        <v>74</v>
      </c>
      <c r="B425" s="24">
        <v>36526</v>
      </c>
      <c r="C425" s="25">
        <v>1</v>
      </c>
      <c r="D425" s="26">
        <v>424</v>
      </c>
      <c r="F425" s="28" t="s">
        <v>75</v>
      </c>
      <c r="G425" s="24">
        <v>36526</v>
      </c>
      <c r="H425" s="25">
        <v>0.5</v>
      </c>
      <c r="I425" s="26">
        <v>212</v>
      </c>
    </row>
    <row r="426" spans="1:9" x14ac:dyDescent="0.25">
      <c r="A426" s="28" t="s">
        <v>74</v>
      </c>
      <c r="B426" s="24">
        <v>36557</v>
      </c>
      <c r="C426" s="25">
        <v>1</v>
      </c>
      <c r="D426" s="26">
        <v>425</v>
      </c>
      <c r="F426" s="28" t="s">
        <v>75</v>
      </c>
      <c r="G426" s="24">
        <v>36557</v>
      </c>
      <c r="H426" s="25">
        <v>0.5</v>
      </c>
      <c r="I426" s="26">
        <v>212.5</v>
      </c>
    </row>
    <row r="427" spans="1:9" x14ac:dyDescent="0.25">
      <c r="A427" s="28" t="s">
        <v>74</v>
      </c>
      <c r="B427" s="24">
        <v>36586</v>
      </c>
      <c r="C427" s="25">
        <v>1</v>
      </c>
      <c r="D427" s="26">
        <v>426</v>
      </c>
      <c r="F427" s="28" t="s">
        <v>75</v>
      </c>
      <c r="G427" s="24">
        <v>36586</v>
      </c>
      <c r="H427" s="25">
        <v>0.5</v>
      </c>
      <c r="I427" s="26">
        <v>213</v>
      </c>
    </row>
    <row r="428" spans="1:9" x14ac:dyDescent="0.25">
      <c r="A428" s="28" t="s">
        <v>74</v>
      </c>
      <c r="B428" s="24">
        <v>36617</v>
      </c>
      <c r="C428" s="25">
        <v>1</v>
      </c>
      <c r="D428" s="26">
        <v>427</v>
      </c>
      <c r="F428" s="28" t="s">
        <v>75</v>
      </c>
      <c r="G428" s="24">
        <v>36617</v>
      </c>
      <c r="H428" s="25">
        <v>0.5</v>
      </c>
      <c r="I428" s="26">
        <v>213.5</v>
      </c>
    </row>
    <row r="429" spans="1:9" x14ac:dyDescent="0.25">
      <c r="A429" s="28" t="s">
        <v>74</v>
      </c>
      <c r="B429" s="24">
        <v>36647</v>
      </c>
      <c r="C429" s="25">
        <v>1</v>
      </c>
      <c r="D429" s="26">
        <v>428</v>
      </c>
      <c r="F429" s="28" t="s">
        <v>75</v>
      </c>
      <c r="G429" s="24">
        <v>36647</v>
      </c>
      <c r="H429" s="25">
        <v>0.5</v>
      </c>
      <c r="I429" s="26">
        <v>214</v>
      </c>
    </row>
    <row r="430" spans="1:9" x14ac:dyDescent="0.25">
      <c r="A430" s="28" t="s">
        <v>74</v>
      </c>
      <c r="B430" s="24">
        <v>36678</v>
      </c>
      <c r="C430" s="25">
        <v>1</v>
      </c>
      <c r="D430" s="26">
        <v>429</v>
      </c>
      <c r="F430" s="28" t="s">
        <v>75</v>
      </c>
      <c r="G430" s="24">
        <v>36678</v>
      </c>
      <c r="H430" s="25">
        <v>0.5</v>
      </c>
      <c r="I430" s="26">
        <v>214.5</v>
      </c>
    </row>
    <row r="431" spans="1:9" x14ac:dyDescent="0.25">
      <c r="A431" s="28" t="s">
        <v>74</v>
      </c>
      <c r="B431" s="24">
        <v>36708</v>
      </c>
      <c r="C431" s="25">
        <v>1</v>
      </c>
      <c r="D431" s="26">
        <v>430</v>
      </c>
      <c r="F431" s="28" t="s">
        <v>75</v>
      </c>
      <c r="G431" s="24">
        <v>36708</v>
      </c>
      <c r="H431" s="25">
        <v>0.5</v>
      </c>
      <c r="I431" s="26">
        <v>215</v>
      </c>
    </row>
    <row r="432" spans="1:9" x14ac:dyDescent="0.25">
      <c r="A432" s="28" t="s">
        <v>74</v>
      </c>
      <c r="B432" s="24">
        <v>36739</v>
      </c>
      <c r="C432" s="25">
        <v>1</v>
      </c>
      <c r="D432" s="26">
        <v>431</v>
      </c>
      <c r="F432" s="28" t="s">
        <v>75</v>
      </c>
      <c r="G432" s="24">
        <v>36739</v>
      </c>
      <c r="H432" s="25">
        <v>0.5</v>
      </c>
      <c r="I432" s="26">
        <v>215.5</v>
      </c>
    </row>
    <row r="433" spans="1:9" x14ac:dyDescent="0.25">
      <c r="A433" s="28" t="s">
        <v>74</v>
      </c>
      <c r="B433" s="24">
        <v>36770</v>
      </c>
      <c r="C433" s="25">
        <v>1</v>
      </c>
      <c r="D433" s="26">
        <v>432</v>
      </c>
      <c r="F433" s="28" t="s">
        <v>75</v>
      </c>
      <c r="G433" s="24">
        <v>36770</v>
      </c>
      <c r="H433" s="25">
        <v>0.5</v>
      </c>
      <c r="I433" s="26">
        <v>216</v>
      </c>
    </row>
    <row r="434" spans="1:9" x14ac:dyDescent="0.25">
      <c r="A434" s="28" t="s">
        <v>74</v>
      </c>
      <c r="B434" s="24">
        <v>36800</v>
      </c>
      <c r="C434" s="25">
        <v>1</v>
      </c>
      <c r="D434" s="26">
        <v>433</v>
      </c>
      <c r="F434" s="28" t="s">
        <v>75</v>
      </c>
      <c r="G434" s="24">
        <v>36800</v>
      </c>
      <c r="H434" s="25">
        <v>0.5</v>
      </c>
      <c r="I434" s="26">
        <v>216.5</v>
      </c>
    </row>
    <row r="435" spans="1:9" x14ac:dyDescent="0.25">
      <c r="A435" s="28" t="s">
        <v>74</v>
      </c>
      <c r="B435" s="24">
        <v>36831</v>
      </c>
      <c r="C435" s="25">
        <v>1</v>
      </c>
      <c r="D435" s="26">
        <v>434</v>
      </c>
      <c r="F435" s="28" t="s">
        <v>75</v>
      </c>
      <c r="G435" s="24">
        <v>36831</v>
      </c>
      <c r="H435" s="25">
        <v>0.5</v>
      </c>
      <c r="I435" s="26">
        <v>217</v>
      </c>
    </row>
    <row r="436" spans="1:9" x14ac:dyDescent="0.25">
      <c r="A436" s="28" t="s">
        <v>74</v>
      </c>
      <c r="B436" s="24">
        <v>36861</v>
      </c>
      <c r="C436" s="25">
        <v>1</v>
      </c>
      <c r="D436" s="26">
        <v>435</v>
      </c>
      <c r="F436" s="28" t="s">
        <v>75</v>
      </c>
      <c r="G436" s="24">
        <v>36861</v>
      </c>
      <c r="H436" s="25">
        <v>0.5</v>
      </c>
      <c r="I436" s="26">
        <v>217.5</v>
      </c>
    </row>
    <row r="437" spans="1:9" x14ac:dyDescent="0.25">
      <c r="A437" s="28" t="s">
        <v>74</v>
      </c>
      <c r="B437" s="24">
        <v>36892</v>
      </c>
      <c r="C437" s="25">
        <v>1</v>
      </c>
      <c r="D437" s="26">
        <v>436</v>
      </c>
      <c r="F437" s="28" t="s">
        <v>75</v>
      </c>
      <c r="G437" s="24">
        <v>36892</v>
      </c>
      <c r="H437" s="25">
        <v>0.5</v>
      </c>
      <c r="I437" s="26">
        <v>218</v>
      </c>
    </row>
    <row r="438" spans="1:9" x14ac:dyDescent="0.25">
      <c r="A438" s="28" t="s">
        <v>74</v>
      </c>
      <c r="B438" s="24">
        <v>36923</v>
      </c>
      <c r="C438" s="25">
        <v>1</v>
      </c>
      <c r="D438" s="26">
        <v>437</v>
      </c>
      <c r="F438" s="28" t="s">
        <v>75</v>
      </c>
      <c r="G438" s="24">
        <v>36923</v>
      </c>
      <c r="H438" s="25">
        <v>0.5</v>
      </c>
      <c r="I438" s="26">
        <v>218.5</v>
      </c>
    </row>
    <row r="439" spans="1:9" x14ac:dyDescent="0.25">
      <c r="A439" s="28" t="s">
        <v>74</v>
      </c>
      <c r="B439" s="24">
        <v>36951</v>
      </c>
      <c r="C439" s="25">
        <v>1</v>
      </c>
      <c r="D439" s="26">
        <v>438</v>
      </c>
      <c r="F439" s="28" t="s">
        <v>75</v>
      </c>
      <c r="G439" s="24">
        <v>36951</v>
      </c>
      <c r="H439" s="25">
        <v>0.5</v>
      </c>
      <c r="I439" s="26">
        <v>219</v>
      </c>
    </row>
    <row r="440" spans="1:9" x14ac:dyDescent="0.25">
      <c r="A440" s="28" t="s">
        <v>74</v>
      </c>
      <c r="B440" s="24">
        <v>36982</v>
      </c>
      <c r="C440" s="25">
        <v>1</v>
      </c>
      <c r="D440" s="26">
        <v>439</v>
      </c>
      <c r="F440" s="28" t="s">
        <v>75</v>
      </c>
      <c r="G440" s="24">
        <v>36982</v>
      </c>
      <c r="H440" s="25">
        <v>0.5</v>
      </c>
      <c r="I440" s="26">
        <v>219.5</v>
      </c>
    </row>
    <row r="441" spans="1:9" x14ac:dyDescent="0.25">
      <c r="A441" s="28" t="s">
        <v>74</v>
      </c>
      <c r="B441" s="24">
        <v>37012</v>
      </c>
      <c r="C441" s="25">
        <v>1</v>
      </c>
      <c r="D441" s="26">
        <v>440</v>
      </c>
      <c r="F441" s="28" t="s">
        <v>75</v>
      </c>
      <c r="G441" s="24">
        <v>37012</v>
      </c>
      <c r="H441" s="25">
        <v>0.5</v>
      </c>
      <c r="I441" s="26">
        <v>220</v>
      </c>
    </row>
    <row r="442" spans="1:9" x14ac:dyDescent="0.25">
      <c r="A442" s="28" t="s">
        <v>74</v>
      </c>
      <c r="B442" s="24">
        <v>37043</v>
      </c>
      <c r="C442" s="25">
        <v>1</v>
      </c>
      <c r="D442" s="26">
        <v>441</v>
      </c>
      <c r="F442" s="28" t="s">
        <v>75</v>
      </c>
      <c r="G442" s="24">
        <v>37043</v>
      </c>
      <c r="H442" s="25">
        <v>0.5</v>
      </c>
      <c r="I442" s="26">
        <v>220.5</v>
      </c>
    </row>
    <row r="443" spans="1:9" x14ac:dyDescent="0.25">
      <c r="A443" s="28" t="s">
        <v>74</v>
      </c>
      <c r="B443" s="24">
        <v>37073</v>
      </c>
      <c r="C443" s="25">
        <v>1</v>
      </c>
      <c r="D443" s="26">
        <v>442</v>
      </c>
      <c r="F443" s="28" t="s">
        <v>75</v>
      </c>
      <c r="G443" s="24">
        <v>37073</v>
      </c>
      <c r="H443" s="25">
        <v>0.5</v>
      </c>
      <c r="I443" s="26">
        <v>221</v>
      </c>
    </row>
    <row r="444" spans="1:9" x14ac:dyDescent="0.25">
      <c r="A444" s="28" t="s">
        <v>74</v>
      </c>
      <c r="B444" s="24">
        <v>37104</v>
      </c>
      <c r="C444" s="25">
        <v>1</v>
      </c>
      <c r="D444" s="26">
        <v>443</v>
      </c>
      <c r="F444" s="28" t="s">
        <v>75</v>
      </c>
      <c r="G444" s="24">
        <v>37104</v>
      </c>
      <c r="H444" s="25">
        <v>0.5</v>
      </c>
      <c r="I444" s="26">
        <v>221.5</v>
      </c>
    </row>
    <row r="445" spans="1:9" x14ac:dyDescent="0.25">
      <c r="A445" s="28" t="s">
        <v>74</v>
      </c>
      <c r="B445" s="24">
        <v>37135</v>
      </c>
      <c r="C445" s="25">
        <v>1</v>
      </c>
      <c r="D445" s="26">
        <v>444</v>
      </c>
      <c r="F445" s="28" t="s">
        <v>75</v>
      </c>
      <c r="G445" s="24">
        <v>37135</v>
      </c>
      <c r="H445" s="25">
        <v>0.5</v>
      </c>
      <c r="I445" s="26">
        <v>222</v>
      </c>
    </row>
    <row r="446" spans="1:9" x14ac:dyDescent="0.25">
      <c r="A446" s="28" t="s">
        <v>74</v>
      </c>
      <c r="B446" s="24">
        <v>37165</v>
      </c>
      <c r="C446" s="25">
        <v>1</v>
      </c>
      <c r="D446" s="26">
        <v>445</v>
      </c>
      <c r="F446" s="28" t="s">
        <v>75</v>
      </c>
      <c r="G446" s="24">
        <v>37165</v>
      </c>
      <c r="H446" s="25">
        <v>0.5</v>
      </c>
      <c r="I446" s="26">
        <v>222.5</v>
      </c>
    </row>
    <row r="447" spans="1:9" x14ac:dyDescent="0.25">
      <c r="A447" s="28" t="s">
        <v>74</v>
      </c>
      <c r="B447" s="24">
        <v>37196</v>
      </c>
      <c r="C447" s="25">
        <v>1</v>
      </c>
      <c r="D447" s="26">
        <v>446</v>
      </c>
      <c r="F447" s="28" t="s">
        <v>75</v>
      </c>
      <c r="G447" s="24">
        <v>37196</v>
      </c>
      <c r="H447" s="25">
        <v>0.5</v>
      </c>
      <c r="I447" s="26">
        <v>223</v>
      </c>
    </row>
    <row r="448" spans="1:9" x14ac:dyDescent="0.25">
      <c r="A448" s="28" t="s">
        <v>74</v>
      </c>
      <c r="B448" s="24">
        <v>37226</v>
      </c>
      <c r="C448" s="25">
        <v>1</v>
      </c>
      <c r="D448" s="26">
        <v>447</v>
      </c>
      <c r="F448" s="28" t="s">
        <v>75</v>
      </c>
      <c r="G448" s="24">
        <v>37226</v>
      </c>
      <c r="H448" s="25">
        <v>0.5</v>
      </c>
      <c r="I448" s="26">
        <v>223.5</v>
      </c>
    </row>
    <row r="449" spans="1:9" x14ac:dyDescent="0.25">
      <c r="A449" s="28" t="s">
        <v>74</v>
      </c>
      <c r="B449" s="24">
        <v>37257</v>
      </c>
      <c r="C449" s="25">
        <v>1</v>
      </c>
      <c r="D449" s="26">
        <v>448</v>
      </c>
      <c r="F449" s="28" t="s">
        <v>75</v>
      </c>
      <c r="G449" s="24">
        <v>37257</v>
      </c>
      <c r="H449" s="25">
        <v>0.5</v>
      </c>
      <c r="I449" s="26">
        <v>224</v>
      </c>
    </row>
    <row r="450" spans="1:9" x14ac:dyDescent="0.25">
      <c r="A450" s="28" t="s">
        <v>74</v>
      </c>
      <c r="B450" s="24">
        <v>37288</v>
      </c>
      <c r="C450" s="25">
        <v>1</v>
      </c>
      <c r="D450" s="26">
        <v>449</v>
      </c>
      <c r="F450" s="28" t="s">
        <v>75</v>
      </c>
      <c r="G450" s="24">
        <v>37288</v>
      </c>
      <c r="H450" s="25">
        <v>0.5</v>
      </c>
      <c r="I450" s="26">
        <v>224.5</v>
      </c>
    </row>
    <row r="451" spans="1:9" x14ac:dyDescent="0.25">
      <c r="A451" s="28" t="s">
        <v>74</v>
      </c>
      <c r="B451" s="24">
        <v>37316</v>
      </c>
      <c r="C451" s="25">
        <v>1</v>
      </c>
      <c r="D451" s="26">
        <v>450</v>
      </c>
      <c r="F451" s="28" t="s">
        <v>75</v>
      </c>
      <c r="G451" s="24">
        <v>37316</v>
      </c>
      <c r="H451" s="25">
        <v>0.5</v>
      </c>
      <c r="I451" s="26">
        <v>225</v>
      </c>
    </row>
    <row r="452" spans="1:9" x14ac:dyDescent="0.25">
      <c r="A452" s="28" t="s">
        <v>74</v>
      </c>
      <c r="B452" s="24">
        <v>37347</v>
      </c>
      <c r="C452" s="25">
        <v>1</v>
      </c>
      <c r="D452" s="26">
        <v>451</v>
      </c>
      <c r="F452" s="28" t="s">
        <v>75</v>
      </c>
      <c r="G452" s="24">
        <v>37347</v>
      </c>
      <c r="H452" s="25">
        <v>0.5</v>
      </c>
      <c r="I452" s="26">
        <v>225.5</v>
      </c>
    </row>
    <row r="453" spans="1:9" x14ac:dyDescent="0.25">
      <c r="A453" s="28" t="s">
        <v>74</v>
      </c>
      <c r="B453" s="24">
        <v>37377</v>
      </c>
      <c r="C453" s="25">
        <v>1</v>
      </c>
      <c r="D453" s="26">
        <v>452</v>
      </c>
      <c r="F453" s="28" t="s">
        <v>75</v>
      </c>
      <c r="G453" s="24">
        <v>37377</v>
      </c>
      <c r="H453" s="25">
        <v>0.5</v>
      </c>
      <c r="I453" s="26">
        <v>226</v>
      </c>
    </row>
    <row r="454" spans="1:9" x14ac:dyDescent="0.25">
      <c r="A454" s="28" t="s">
        <v>74</v>
      </c>
      <c r="B454" s="24">
        <v>37408</v>
      </c>
      <c r="C454" s="25">
        <v>1</v>
      </c>
      <c r="D454" s="26">
        <v>453</v>
      </c>
      <c r="F454" s="28" t="s">
        <v>75</v>
      </c>
      <c r="G454" s="24">
        <v>37408</v>
      </c>
      <c r="H454" s="25">
        <v>0.5</v>
      </c>
      <c r="I454" s="26">
        <v>226.5</v>
      </c>
    </row>
    <row r="455" spans="1:9" x14ac:dyDescent="0.25">
      <c r="A455" s="28" t="s">
        <v>74</v>
      </c>
      <c r="B455" s="24">
        <v>37438</v>
      </c>
      <c r="C455" s="25">
        <v>1</v>
      </c>
      <c r="D455" s="26">
        <v>454</v>
      </c>
      <c r="F455" s="28" t="s">
        <v>75</v>
      </c>
      <c r="G455" s="24">
        <v>37438</v>
      </c>
      <c r="H455" s="25">
        <v>0.5</v>
      </c>
      <c r="I455" s="26">
        <v>227</v>
      </c>
    </row>
    <row r="456" spans="1:9" x14ac:dyDescent="0.25">
      <c r="A456" s="28" t="s">
        <v>74</v>
      </c>
      <c r="B456" s="24">
        <v>37469</v>
      </c>
      <c r="C456" s="25">
        <v>1</v>
      </c>
      <c r="D456" s="26">
        <v>455</v>
      </c>
      <c r="F456" s="28" t="s">
        <v>75</v>
      </c>
      <c r="G456" s="24">
        <v>37469</v>
      </c>
      <c r="H456" s="25">
        <v>0.5</v>
      </c>
      <c r="I456" s="26">
        <v>227.5</v>
      </c>
    </row>
    <row r="457" spans="1:9" x14ac:dyDescent="0.25">
      <c r="A457" s="28" t="s">
        <v>74</v>
      </c>
      <c r="B457" s="24">
        <v>37500</v>
      </c>
      <c r="C457" s="25">
        <v>1</v>
      </c>
      <c r="D457" s="26">
        <v>456</v>
      </c>
      <c r="F457" s="28" t="s">
        <v>75</v>
      </c>
      <c r="G457" s="24">
        <v>37500</v>
      </c>
      <c r="H457" s="25">
        <v>0.5</v>
      </c>
      <c r="I457" s="26">
        <v>228</v>
      </c>
    </row>
    <row r="458" spans="1:9" x14ac:dyDescent="0.25">
      <c r="A458" s="28" t="s">
        <v>74</v>
      </c>
      <c r="B458" s="24">
        <v>37530</v>
      </c>
      <c r="C458" s="25">
        <v>1</v>
      </c>
      <c r="D458" s="26">
        <v>457</v>
      </c>
      <c r="F458" s="28" t="s">
        <v>75</v>
      </c>
      <c r="G458" s="24">
        <v>37530</v>
      </c>
      <c r="H458" s="25">
        <v>0.5</v>
      </c>
      <c r="I458" s="26">
        <v>228.5</v>
      </c>
    </row>
    <row r="459" spans="1:9" x14ac:dyDescent="0.25">
      <c r="A459" s="28" t="s">
        <v>74</v>
      </c>
      <c r="B459" s="24">
        <v>37561</v>
      </c>
      <c r="C459" s="25">
        <v>1</v>
      </c>
      <c r="D459" s="26">
        <v>458</v>
      </c>
      <c r="F459" s="28" t="s">
        <v>75</v>
      </c>
      <c r="G459" s="24">
        <v>37561</v>
      </c>
      <c r="H459" s="25">
        <v>0.5</v>
      </c>
      <c r="I459" s="26">
        <v>229</v>
      </c>
    </row>
    <row r="460" spans="1:9" x14ac:dyDescent="0.25">
      <c r="A460" s="28" t="s">
        <v>74</v>
      </c>
      <c r="B460" s="24">
        <v>37591</v>
      </c>
      <c r="C460" s="25">
        <v>1</v>
      </c>
      <c r="D460" s="26">
        <v>459</v>
      </c>
      <c r="F460" s="28" t="s">
        <v>75</v>
      </c>
      <c r="G460" s="24">
        <v>37591</v>
      </c>
      <c r="H460" s="25">
        <v>0.5</v>
      </c>
      <c r="I460" s="26">
        <v>229.5</v>
      </c>
    </row>
    <row r="461" spans="1:9" x14ac:dyDescent="0.25">
      <c r="A461" s="28" t="s">
        <v>74</v>
      </c>
      <c r="B461" s="24">
        <v>37622</v>
      </c>
      <c r="C461" s="25">
        <v>1</v>
      </c>
      <c r="D461" s="26">
        <v>460</v>
      </c>
      <c r="F461" s="28" t="s">
        <v>75</v>
      </c>
      <c r="G461" s="24">
        <v>37622</v>
      </c>
      <c r="H461" s="25">
        <v>0.5</v>
      </c>
      <c r="I461" s="26">
        <v>230</v>
      </c>
    </row>
    <row r="462" spans="1:9" x14ac:dyDescent="0.25">
      <c r="A462" s="28" t="s">
        <v>74</v>
      </c>
      <c r="B462" s="24">
        <v>37653</v>
      </c>
      <c r="C462" s="25">
        <v>1</v>
      </c>
      <c r="D462" s="26">
        <v>461</v>
      </c>
      <c r="F462" s="28" t="s">
        <v>75</v>
      </c>
      <c r="G462" s="24">
        <v>37653</v>
      </c>
      <c r="H462" s="25">
        <v>0.5</v>
      </c>
      <c r="I462" s="26">
        <v>230.5</v>
      </c>
    </row>
    <row r="463" spans="1:9" x14ac:dyDescent="0.25">
      <c r="A463" s="28" t="s">
        <v>74</v>
      </c>
      <c r="B463" s="24">
        <v>37681</v>
      </c>
      <c r="C463" s="25">
        <v>1</v>
      </c>
      <c r="D463" s="26">
        <v>462</v>
      </c>
      <c r="F463" s="28" t="s">
        <v>75</v>
      </c>
      <c r="G463" s="24">
        <v>37681</v>
      </c>
      <c r="H463" s="25">
        <v>0.5</v>
      </c>
      <c r="I463" s="26">
        <v>231</v>
      </c>
    </row>
    <row r="464" spans="1:9" x14ac:dyDescent="0.25">
      <c r="A464" s="28" t="s">
        <v>74</v>
      </c>
      <c r="B464" s="24">
        <v>37712</v>
      </c>
      <c r="C464" s="25">
        <v>1</v>
      </c>
      <c r="D464" s="26">
        <v>463</v>
      </c>
      <c r="F464" s="28" t="s">
        <v>75</v>
      </c>
      <c r="G464" s="24">
        <v>37712</v>
      </c>
      <c r="H464" s="25">
        <v>0.5</v>
      </c>
      <c r="I464" s="26">
        <v>231.5</v>
      </c>
    </row>
    <row r="465" spans="1:9" x14ac:dyDescent="0.25">
      <c r="A465" s="28" t="s">
        <v>74</v>
      </c>
      <c r="B465" s="24">
        <v>37742</v>
      </c>
      <c r="C465" s="25">
        <v>1</v>
      </c>
      <c r="D465" s="26">
        <v>464</v>
      </c>
      <c r="F465" s="28" t="s">
        <v>75</v>
      </c>
      <c r="G465" s="24">
        <v>37742</v>
      </c>
      <c r="H465" s="25">
        <v>0.5</v>
      </c>
      <c r="I465" s="26">
        <v>232</v>
      </c>
    </row>
    <row r="466" spans="1:9" x14ac:dyDescent="0.25">
      <c r="A466" s="28" t="s">
        <v>74</v>
      </c>
      <c r="B466" s="24">
        <v>37773</v>
      </c>
      <c r="C466" s="25">
        <v>1</v>
      </c>
      <c r="D466" s="26">
        <v>465</v>
      </c>
      <c r="F466" s="28" t="s">
        <v>75</v>
      </c>
      <c r="G466" s="24">
        <v>37773</v>
      </c>
      <c r="H466" s="25">
        <v>0.5</v>
      </c>
      <c r="I466" s="26">
        <v>232.5</v>
      </c>
    </row>
    <row r="467" spans="1:9" x14ac:dyDescent="0.25">
      <c r="A467" s="28" t="s">
        <v>74</v>
      </c>
      <c r="B467" s="24">
        <v>37803</v>
      </c>
      <c r="C467" s="25">
        <v>1</v>
      </c>
      <c r="D467" s="26">
        <v>466</v>
      </c>
      <c r="F467" s="28" t="s">
        <v>75</v>
      </c>
      <c r="G467" s="24">
        <v>37803</v>
      </c>
      <c r="H467" s="25">
        <v>0.5</v>
      </c>
      <c r="I467" s="26">
        <v>233</v>
      </c>
    </row>
    <row r="468" spans="1:9" x14ac:dyDescent="0.25">
      <c r="A468" s="28" t="s">
        <v>74</v>
      </c>
      <c r="B468" s="24">
        <v>37834</v>
      </c>
      <c r="C468" s="25">
        <v>1</v>
      </c>
      <c r="D468" s="26">
        <v>467</v>
      </c>
      <c r="F468" s="28" t="s">
        <v>75</v>
      </c>
      <c r="G468" s="24">
        <v>37834</v>
      </c>
      <c r="H468" s="25">
        <v>0.5</v>
      </c>
      <c r="I468" s="26">
        <v>233.5</v>
      </c>
    </row>
    <row r="469" spans="1:9" x14ac:dyDescent="0.25">
      <c r="A469" s="28" t="s">
        <v>74</v>
      </c>
      <c r="B469" s="24">
        <v>37865</v>
      </c>
      <c r="C469" s="25">
        <v>1</v>
      </c>
      <c r="D469" s="26">
        <v>468</v>
      </c>
      <c r="F469" s="28" t="s">
        <v>75</v>
      </c>
      <c r="G469" s="24">
        <v>37865</v>
      </c>
      <c r="H469" s="25">
        <v>0.5</v>
      </c>
      <c r="I469" s="26">
        <v>234</v>
      </c>
    </row>
    <row r="470" spans="1:9" x14ac:dyDescent="0.25">
      <c r="A470" s="28" t="s">
        <v>74</v>
      </c>
      <c r="B470" s="24">
        <v>37895</v>
      </c>
      <c r="C470" s="25">
        <v>1</v>
      </c>
      <c r="D470" s="26">
        <v>469</v>
      </c>
      <c r="F470" s="28" t="s">
        <v>75</v>
      </c>
      <c r="G470" s="24">
        <v>37895</v>
      </c>
      <c r="H470" s="25">
        <v>0.5</v>
      </c>
      <c r="I470" s="26">
        <v>234.5</v>
      </c>
    </row>
    <row r="471" spans="1:9" x14ac:dyDescent="0.25">
      <c r="A471" s="28" t="s">
        <v>74</v>
      </c>
      <c r="B471" s="24">
        <v>37926</v>
      </c>
      <c r="C471" s="25">
        <v>1</v>
      </c>
      <c r="D471" s="26">
        <v>470</v>
      </c>
      <c r="F471" s="28" t="s">
        <v>75</v>
      </c>
      <c r="G471" s="24">
        <v>37926</v>
      </c>
      <c r="H471" s="25">
        <v>0.5</v>
      </c>
      <c r="I471" s="26">
        <v>235</v>
      </c>
    </row>
    <row r="472" spans="1:9" x14ac:dyDescent="0.25">
      <c r="A472" s="28" t="s">
        <v>74</v>
      </c>
      <c r="B472" s="24">
        <v>37956</v>
      </c>
      <c r="C472" s="25">
        <v>1</v>
      </c>
      <c r="D472" s="26">
        <v>471</v>
      </c>
      <c r="F472" s="28" t="s">
        <v>75</v>
      </c>
      <c r="G472" s="24">
        <v>37956</v>
      </c>
      <c r="H472" s="25">
        <v>0.5</v>
      </c>
      <c r="I472" s="26">
        <v>235.5</v>
      </c>
    </row>
    <row r="473" spans="1:9" x14ac:dyDescent="0.25">
      <c r="A473" s="28" t="s">
        <v>74</v>
      </c>
      <c r="B473" s="24">
        <v>37987</v>
      </c>
      <c r="C473" s="25">
        <v>1</v>
      </c>
      <c r="D473" s="26">
        <v>472</v>
      </c>
      <c r="F473" s="28" t="s">
        <v>75</v>
      </c>
      <c r="G473" s="24">
        <v>37987</v>
      </c>
      <c r="H473" s="25">
        <v>0.5</v>
      </c>
      <c r="I473" s="26">
        <v>236</v>
      </c>
    </row>
    <row r="474" spans="1:9" x14ac:dyDescent="0.25">
      <c r="A474" s="28" t="s">
        <v>74</v>
      </c>
      <c r="B474" s="24">
        <v>38018</v>
      </c>
      <c r="C474" s="25">
        <v>1</v>
      </c>
      <c r="D474" s="26">
        <v>473</v>
      </c>
      <c r="F474" s="28" t="s">
        <v>75</v>
      </c>
      <c r="G474" s="24">
        <v>38018</v>
      </c>
      <c r="H474" s="25">
        <v>0.5</v>
      </c>
      <c r="I474" s="26">
        <v>236.5</v>
      </c>
    </row>
    <row r="475" spans="1:9" x14ac:dyDescent="0.25">
      <c r="A475" s="28" t="s">
        <v>74</v>
      </c>
      <c r="B475" s="24">
        <v>38047</v>
      </c>
      <c r="C475" s="25">
        <v>1</v>
      </c>
      <c r="D475" s="26">
        <v>474</v>
      </c>
      <c r="F475" s="28" t="s">
        <v>75</v>
      </c>
      <c r="G475" s="24">
        <v>38047</v>
      </c>
      <c r="H475" s="25">
        <v>0.5</v>
      </c>
      <c r="I475" s="26">
        <v>237</v>
      </c>
    </row>
    <row r="476" spans="1:9" x14ac:dyDescent="0.25">
      <c r="A476" s="28" t="s">
        <v>74</v>
      </c>
      <c r="B476" s="24">
        <v>38078</v>
      </c>
      <c r="C476" s="25">
        <v>1</v>
      </c>
      <c r="D476" s="26">
        <v>475</v>
      </c>
      <c r="F476" s="28" t="s">
        <v>75</v>
      </c>
      <c r="G476" s="24">
        <v>38078</v>
      </c>
      <c r="H476" s="25">
        <v>0.5</v>
      </c>
      <c r="I476" s="26">
        <v>237.5</v>
      </c>
    </row>
    <row r="477" spans="1:9" x14ac:dyDescent="0.25">
      <c r="A477" s="28" t="s">
        <v>74</v>
      </c>
      <c r="B477" s="24">
        <v>38108</v>
      </c>
      <c r="C477" s="25">
        <v>1</v>
      </c>
      <c r="D477" s="26">
        <v>476</v>
      </c>
      <c r="F477" s="28" t="s">
        <v>75</v>
      </c>
      <c r="G477" s="24">
        <v>38108</v>
      </c>
      <c r="H477" s="25">
        <v>0.5</v>
      </c>
      <c r="I477" s="26">
        <v>238</v>
      </c>
    </row>
    <row r="478" spans="1:9" x14ac:dyDescent="0.25">
      <c r="A478" s="28" t="s">
        <v>74</v>
      </c>
      <c r="B478" s="24">
        <v>38139</v>
      </c>
      <c r="C478" s="25">
        <v>1</v>
      </c>
      <c r="D478" s="26">
        <v>477</v>
      </c>
      <c r="F478" s="28" t="s">
        <v>75</v>
      </c>
      <c r="G478" s="24">
        <v>38139</v>
      </c>
      <c r="H478" s="25">
        <v>0.5</v>
      </c>
      <c r="I478" s="26">
        <v>238.5</v>
      </c>
    </row>
    <row r="479" spans="1:9" x14ac:dyDescent="0.25">
      <c r="A479" s="28" t="s">
        <v>74</v>
      </c>
      <c r="B479" s="24">
        <v>38169</v>
      </c>
      <c r="C479" s="25">
        <v>1</v>
      </c>
      <c r="D479" s="26">
        <v>478</v>
      </c>
      <c r="F479" s="28" t="s">
        <v>75</v>
      </c>
      <c r="G479" s="24">
        <v>38169</v>
      </c>
      <c r="H479" s="25">
        <v>0.5</v>
      </c>
      <c r="I479" s="26">
        <v>239</v>
      </c>
    </row>
    <row r="480" spans="1:9" x14ac:dyDescent="0.25">
      <c r="A480" s="28" t="s">
        <v>74</v>
      </c>
      <c r="B480" s="24">
        <v>38200</v>
      </c>
      <c r="C480" s="25">
        <v>1</v>
      </c>
      <c r="D480" s="26">
        <v>479</v>
      </c>
      <c r="F480" s="28" t="s">
        <v>75</v>
      </c>
      <c r="G480" s="24">
        <v>38200</v>
      </c>
      <c r="H480" s="25">
        <v>0.5</v>
      </c>
      <c r="I480" s="26">
        <v>239.5</v>
      </c>
    </row>
    <row r="481" spans="1:9" x14ac:dyDescent="0.25">
      <c r="A481" s="28" t="s">
        <v>74</v>
      </c>
      <c r="B481" s="24">
        <v>38231</v>
      </c>
      <c r="C481" s="25">
        <v>1</v>
      </c>
      <c r="D481" s="26">
        <v>480</v>
      </c>
      <c r="F481" s="28" t="s">
        <v>75</v>
      </c>
      <c r="G481" s="24">
        <v>38231</v>
      </c>
      <c r="H481" s="25">
        <v>0.5</v>
      </c>
      <c r="I481" s="26">
        <v>240</v>
      </c>
    </row>
    <row r="482" spans="1:9" x14ac:dyDescent="0.25">
      <c r="A482" s="28" t="s">
        <v>74</v>
      </c>
      <c r="B482" s="24">
        <v>38261</v>
      </c>
      <c r="C482" s="25">
        <v>1</v>
      </c>
      <c r="D482" s="26">
        <v>481</v>
      </c>
      <c r="F482" s="28" t="s">
        <v>75</v>
      </c>
      <c r="G482" s="24">
        <v>38261</v>
      </c>
      <c r="H482" s="25">
        <v>0.5</v>
      </c>
      <c r="I482" s="26">
        <v>240.5</v>
      </c>
    </row>
    <row r="483" spans="1:9" x14ac:dyDescent="0.25">
      <c r="A483" s="28" t="s">
        <v>74</v>
      </c>
      <c r="B483" s="24">
        <v>38292</v>
      </c>
      <c r="C483" s="25">
        <v>1</v>
      </c>
      <c r="D483" s="26">
        <v>482</v>
      </c>
      <c r="F483" s="28" t="s">
        <v>75</v>
      </c>
      <c r="G483" s="24">
        <v>38292</v>
      </c>
      <c r="H483" s="25">
        <v>0.5</v>
      </c>
      <c r="I483" s="26">
        <v>241</v>
      </c>
    </row>
    <row r="484" spans="1:9" x14ac:dyDescent="0.25">
      <c r="A484" s="28" t="s">
        <v>74</v>
      </c>
      <c r="B484" s="24">
        <v>38322</v>
      </c>
      <c r="C484" s="25">
        <v>1</v>
      </c>
      <c r="D484" s="26">
        <v>483</v>
      </c>
      <c r="F484" s="28" t="s">
        <v>75</v>
      </c>
      <c r="G484" s="24">
        <v>38322</v>
      </c>
      <c r="H484" s="25">
        <v>0.5</v>
      </c>
      <c r="I484" s="26">
        <v>241.5</v>
      </c>
    </row>
    <row r="485" spans="1:9" x14ac:dyDescent="0.25">
      <c r="A485" s="28" t="s">
        <v>74</v>
      </c>
      <c r="B485" s="24">
        <v>38353</v>
      </c>
      <c r="C485" s="25">
        <v>1</v>
      </c>
      <c r="D485" s="26">
        <v>484</v>
      </c>
      <c r="F485" s="28" t="s">
        <v>75</v>
      </c>
      <c r="G485" s="24">
        <v>38353</v>
      </c>
      <c r="H485" s="25">
        <v>0.5</v>
      </c>
      <c r="I485" s="26">
        <v>242</v>
      </c>
    </row>
    <row r="486" spans="1:9" x14ac:dyDescent="0.25">
      <c r="A486" s="28" t="s">
        <v>74</v>
      </c>
      <c r="B486" s="24">
        <v>38384</v>
      </c>
      <c r="C486" s="25">
        <v>1</v>
      </c>
      <c r="D486" s="26">
        <v>485</v>
      </c>
      <c r="F486" s="28" t="s">
        <v>75</v>
      </c>
      <c r="G486" s="24">
        <v>38384</v>
      </c>
      <c r="H486" s="25">
        <v>0.5</v>
      </c>
      <c r="I486" s="26">
        <v>242.5</v>
      </c>
    </row>
    <row r="487" spans="1:9" x14ac:dyDescent="0.25">
      <c r="A487" s="28" t="s">
        <v>74</v>
      </c>
      <c r="B487" s="24">
        <v>38412</v>
      </c>
      <c r="C487" s="25">
        <v>1</v>
      </c>
      <c r="D487" s="26">
        <v>486</v>
      </c>
      <c r="F487" s="28" t="s">
        <v>75</v>
      </c>
      <c r="G487" s="24">
        <v>38412</v>
      </c>
      <c r="H487" s="25">
        <v>0.5</v>
      </c>
      <c r="I487" s="26">
        <v>243</v>
      </c>
    </row>
    <row r="488" spans="1:9" x14ac:dyDescent="0.25">
      <c r="A488" s="28" t="s">
        <v>74</v>
      </c>
      <c r="B488" s="24">
        <v>38443</v>
      </c>
      <c r="C488" s="25">
        <v>1</v>
      </c>
      <c r="D488" s="26">
        <v>487</v>
      </c>
      <c r="F488" s="28" t="s">
        <v>75</v>
      </c>
      <c r="G488" s="24">
        <v>38443</v>
      </c>
      <c r="H488" s="25">
        <v>0.5</v>
      </c>
      <c r="I488" s="26">
        <v>243.5</v>
      </c>
    </row>
    <row r="489" spans="1:9" x14ac:dyDescent="0.25">
      <c r="A489" s="28" t="s">
        <v>74</v>
      </c>
      <c r="B489" s="24">
        <v>38473</v>
      </c>
      <c r="C489" s="25">
        <v>1</v>
      </c>
      <c r="D489" s="26">
        <v>488</v>
      </c>
      <c r="F489" s="28" t="s">
        <v>75</v>
      </c>
      <c r="G489" s="24">
        <v>38473</v>
      </c>
      <c r="H489" s="25">
        <v>0.5</v>
      </c>
      <c r="I489" s="26">
        <v>244</v>
      </c>
    </row>
    <row r="490" spans="1:9" x14ac:dyDescent="0.25">
      <c r="A490" s="28" t="s">
        <v>74</v>
      </c>
      <c r="B490" s="24">
        <v>38504</v>
      </c>
      <c r="C490" s="25">
        <v>1</v>
      </c>
      <c r="D490" s="26">
        <v>489</v>
      </c>
      <c r="F490" s="28" t="s">
        <v>75</v>
      </c>
      <c r="G490" s="24">
        <v>38504</v>
      </c>
      <c r="H490" s="25">
        <v>0.5</v>
      </c>
      <c r="I490" s="26">
        <v>244.5</v>
      </c>
    </row>
    <row r="491" spans="1:9" x14ac:dyDescent="0.25">
      <c r="A491" s="28" t="s">
        <v>74</v>
      </c>
      <c r="B491" s="24">
        <v>38534</v>
      </c>
      <c r="C491" s="25">
        <v>1</v>
      </c>
      <c r="D491" s="26">
        <v>490</v>
      </c>
      <c r="F491" s="28" t="s">
        <v>75</v>
      </c>
      <c r="G491" s="24">
        <v>38534</v>
      </c>
      <c r="H491" s="25">
        <v>0.5</v>
      </c>
      <c r="I491" s="26">
        <v>245</v>
      </c>
    </row>
    <row r="492" spans="1:9" x14ac:dyDescent="0.25">
      <c r="A492" s="28" t="s">
        <v>74</v>
      </c>
      <c r="B492" s="24">
        <v>38565</v>
      </c>
      <c r="C492" s="25">
        <v>1</v>
      </c>
      <c r="D492" s="26">
        <v>491</v>
      </c>
      <c r="F492" s="28" t="s">
        <v>75</v>
      </c>
      <c r="G492" s="24">
        <v>38565</v>
      </c>
      <c r="H492" s="25">
        <v>0.5</v>
      </c>
      <c r="I492" s="26">
        <v>245.5</v>
      </c>
    </row>
    <row r="493" spans="1:9" x14ac:dyDescent="0.25">
      <c r="A493" s="28" t="s">
        <v>74</v>
      </c>
      <c r="B493" s="24">
        <v>38596</v>
      </c>
      <c r="C493" s="25">
        <v>1</v>
      </c>
      <c r="D493" s="26">
        <v>492</v>
      </c>
      <c r="F493" s="28" t="s">
        <v>75</v>
      </c>
      <c r="G493" s="24">
        <v>38596</v>
      </c>
      <c r="H493" s="25">
        <v>0.5</v>
      </c>
      <c r="I493" s="26">
        <v>246</v>
      </c>
    </row>
    <row r="494" spans="1:9" x14ac:dyDescent="0.25">
      <c r="A494" s="28" t="s">
        <v>74</v>
      </c>
      <c r="B494" s="24">
        <v>38626</v>
      </c>
      <c r="C494" s="25">
        <v>1</v>
      </c>
      <c r="D494" s="26">
        <v>493</v>
      </c>
      <c r="F494" s="28" t="s">
        <v>75</v>
      </c>
      <c r="G494" s="24">
        <v>38626</v>
      </c>
      <c r="H494" s="25">
        <v>0.5</v>
      </c>
      <c r="I494" s="26">
        <v>246.5</v>
      </c>
    </row>
    <row r="495" spans="1:9" x14ac:dyDescent="0.25">
      <c r="A495" s="28" t="s">
        <v>74</v>
      </c>
      <c r="B495" s="24">
        <v>38657</v>
      </c>
      <c r="C495" s="25">
        <v>1</v>
      </c>
      <c r="D495" s="26">
        <v>494</v>
      </c>
      <c r="F495" s="28" t="s">
        <v>75</v>
      </c>
      <c r="G495" s="24">
        <v>38657</v>
      </c>
      <c r="H495" s="25">
        <v>0.5</v>
      </c>
      <c r="I495" s="26">
        <v>247</v>
      </c>
    </row>
    <row r="496" spans="1:9" x14ac:dyDescent="0.25">
      <c r="A496" s="28" t="s">
        <v>74</v>
      </c>
      <c r="B496" s="24">
        <v>38687</v>
      </c>
      <c r="C496" s="25">
        <v>1</v>
      </c>
      <c r="D496" s="26">
        <v>495</v>
      </c>
      <c r="F496" s="28" t="s">
        <v>75</v>
      </c>
      <c r="G496" s="24">
        <v>38687</v>
      </c>
      <c r="H496" s="25">
        <v>0.5</v>
      </c>
      <c r="I496" s="26">
        <v>247.5</v>
      </c>
    </row>
    <row r="497" spans="1:9" x14ac:dyDescent="0.25">
      <c r="A497" s="28" t="s">
        <v>74</v>
      </c>
      <c r="B497" s="24">
        <v>38718</v>
      </c>
      <c r="C497" s="25">
        <v>1</v>
      </c>
      <c r="D497" s="26">
        <v>496</v>
      </c>
      <c r="F497" s="28" t="s">
        <v>75</v>
      </c>
      <c r="G497" s="24">
        <v>38718</v>
      </c>
      <c r="H497" s="25">
        <v>0.5</v>
      </c>
      <c r="I497" s="26">
        <v>248</v>
      </c>
    </row>
    <row r="498" spans="1:9" x14ac:dyDescent="0.25">
      <c r="A498" s="28" t="s">
        <v>74</v>
      </c>
      <c r="B498" s="24">
        <v>38749</v>
      </c>
      <c r="C498" s="25">
        <v>1</v>
      </c>
      <c r="D498" s="26">
        <v>497</v>
      </c>
      <c r="F498" s="28" t="s">
        <v>75</v>
      </c>
      <c r="G498" s="24">
        <v>38749</v>
      </c>
      <c r="H498" s="25">
        <v>0.5</v>
      </c>
      <c r="I498" s="26">
        <v>248.5</v>
      </c>
    </row>
    <row r="499" spans="1:9" x14ac:dyDescent="0.25">
      <c r="A499" s="28" t="s">
        <v>74</v>
      </c>
      <c r="B499" s="24">
        <v>38777</v>
      </c>
      <c r="C499" s="25">
        <v>1</v>
      </c>
      <c r="D499" s="26">
        <v>498</v>
      </c>
      <c r="F499" s="28" t="s">
        <v>75</v>
      </c>
      <c r="G499" s="24">
        <v>38777</v>
      </c>
      <c r="H499" s="25">
        <v>0.5</v>
      </c>
      <c r="I499" s="26">
        <v>249</v>
      </c>
    </row>
    <row r="500" spans="1:9" x14ac:dyDescent="0.25">
      <c r="A500" s="28" t="s">
        <v>74</v>
      </c>
      <c r="B500" s="24">
        <v>38808</v>
      </c>
      <c r="C500" s="25">
        <v>1</v>
      </c>
      <c r="D500" s="26">
        <v>499</v>
      </c>
      <c r="F500" s="28" t="s">
        <v>75</v>
      </c>
      <c r="G500" s="24">
        <v>38808</v>
      </c>
      <c r="H500" s="25">
        <v>0.5</v>
      </c>
      <c r="I500" s="26">
        <v>249.5</v>
      </c>
    </row>
    <row r="501" spans="1:9" x14ac:dyDescent="0.25">
      <c r="A501" s="28" t="s">
        <v>74</v>
      </c>
      <c r="B501" s="24">
        <v>38838</v>
      </c>
      <c r="C501" s="25">
        <v>1</v>
      </c>
      <c r="D501" s="26">
        <v>500</v>
      </c>
      <c r="F501" s="28" t="s">
        <v>75</v>
      </c>
      <c r="G501" s="24">
        <v>38838</v>
      </c>
      <c r="H501" s="25">
        <v>0.5</v>
      </c>
      <c r="I501" s="26">
        <v>250</v>
      </c>
    </row>
    <row r="502" spans="1:9" x14ac:dyDescent="0.25">
      <c r="A502" s="28" t="s">
        <v>74</v>
      </c>
      <c r="B502" s="24">
        <v>38869</v>
      </c>
      <c r="C502" s="25">
        <v>1</v>
      </c>
      <c r="D502" s="26">
        <v>501</v>
      </c>
      <c r="F502" s="28" t="s">
        <v>75</v>
      </c>
      <c r="G502" s="24">
        <v>38869</v>
      </c>
      <c r="H502" s="25">
        <v>0.5</v>
      </c>
      <c r="I502" s="26">
        <v>250.5</v>
      </c>
    </row>
    <row r="503" spans="1:9" x14ac:dyDescent="0.25">
      <c r="A503" s="28" t="s">
        <v>74</v>
      </c>
      <c r="B503" s="24">
        <v>38899</v>
      </c>
      <c r="C503" s="25">
        <v>1</v>
      </c>
      <c r="D503" s="26">
        <v>502</v>
      </c>
      <c r="F503" s="28" t="s">
        <v>75</v>
      </c>
      <c r="G503" s="24">
        <v>38899</v>
      </c>
      <c r="H503" s="25">
        <v>0.5</v>
      </c>
      <c r="I503" s="26">
        <v>251</v>
      </c>
    </row>
    <row r="504" spans="1:9" x14ac:dyDescent="0.25">
      <c r="A504" s="28" t="s">
        <v>74</v>
      </c>
      <c r="B504" s="24">
        <v>38930</v>
      </c>
      <c r="C504" s="25">
        <v>1</v>
      </c>
      <c r="D504" s="26">
        <v>503</v>
      </c>
      <c r="F504" s="28" t="s">
        <v>75</v>
      </c>
      <c r="G504" s="24">
        <v>38930</v>
      </c>
      <c r="H504" s="25">
        <v>0.5</v>
      </c>
      <c r="I504" s="26">
        <v>251.5</v>
      </c>
    </row>
    <row r="505" spans="1:9" x14ac:dyDescent="0.25">
      <c r="A505" s="28" t="s">
        <v>74</v>
      </c>
      <c r="B505" s="24">
        <v>38961</v>
      </c>
      <c r="C505" s="25">
        <v>1</v>
      </c>
      <c r="D505" s="26">
        <v>504</v>
      </c>
      <c r="F505" s="28" t="s">
        <v>75</v>
      </c>
      <c r="G505" s="24">
        <v>38961</v>
      </c>
      <c r="H505" s="25">
        <v>0.5</v>
      </c>
      <c r="I505" s="26">
        <v>252</v>
      </c>
    </row>
    <row r="506" spans="1:9" x14ac:dyDescent="0.25">
      <c r="A506" s="28" t="s">
        <v>74</v>
      </c>
      <c r="B506" s="24">
        <v>38991</v>
      </c>
      <c r="C506" s="25">
        <v>1</v>
      </c>
      <c r="D506" s="26">
        <v>505</v>
      </c>
      <c r="F506" s="28" t="s">
        <v>75</v>
      </c>
      <c r="G506" s="24">
        <v>38991</v>
      </c>
      <c r="H506" s="25">
        <v>0.5</v>
      </c>
      <c r="I506" s="26">
        <v>252.5</v>
      </c>
    </row>
    <row r="507" spans="1:9" x14ac:dyDescent="0.25">
      <c r="A507" s="28" t="s">
        <v>74</v>
      </c>
      <c r="B507" s="24">
        <v>39022</v>
      </c>
      <c r="C507" s="25">
        <v>1</v>
      </c>
      <c r="D507" s="26">
        <v>506</v>
      </c>
      <c r="F507" s="28" t="s">
        <v>75</v>
      </c>
      <c r="G507" s="24">
        <v>39022</v>
      </c>
      <c r="H507" s="25">
        <v>0.5</v>
      </c>
      <c r="I507" s="26">
        <v>253</v>
      </c>
    </row>
    <row r="508" spans="1:9" x14ac:dyDescent="0.25">
      <c r="A508" s="28" t="s">
        <v>74</v>
      </c>
      <c r="B508" s="24">
        <v>39052</v>
      </c>
      <c r="C508" s="25">
        <v>1</v>
      </c>
      <c r="D508" s="26">
        <v>507</v>
      </c>
      <c r="F508" s="28" t="s">
        <v>75</v>
      </c>
      <c r="G508" s="24">
        <v>39052</v>
      </c>
      <c r="H508" s="25">
        <v>0.5</v>
      </c>
      <c r="I508" s="26">
        <v>253.5</v>
      </c>
    </row>
    <row r="509" spans="1:9" x14ac:dyDescent="0.25">
      <c r="A509" s="28" t="s">
        <v>74</v>
      </c>
      <c r="B509" s="24">
        <v>39083</v>
      </c>
      <c r="C509" s="25">
        <v>1</v>
      </c>
      <c r="D509" s="26">
        <v>508</v>
      </c>
      <c r="F509" s="28" t="s">
        <v>75</v>
      </c>
      <c r="G509" s="24">
        <v>39083</v>
      </c>
      <c r="H509" s="25">
        <v>0.5</v>
      </c>
      <c r="I509" s="26">
        <v>254</v>
      </c>
    </row>
    <row r="510" spans="1:9" x14ac:dyDescent="0.25">
      <c r="A510" s="28" t="s">
        <v>74</v>
      </c>
      <c r="B510" s="24">
        <v>39114</v>
      </c>
      <c r="C510" s="25">
        <v>1</v>
      </c>
      <c r="D510" s="26">
        <v>509</v>
      </c>
      <c r="F510" s="28" t="s">
        <v>75</v>
      </c>
      <c r="G510" s="24">
        <v>39114</v>
      </c>
      <c r="H510" s="25">
        <v>0.5</v>
      </c>
      <c r="I510" s="26">
        <v>254.5</v>
      </c>
    </row>
    <row r="511" spans="1:9" x14ac:dyDescent="0.25">
      <c r="A511" s="28" t="s">
        <v>74</v>
      </c>
      <c r="B511" s="24">
        <v>39142</v>
      </c>
      <c r="C511" s="25">
        <v>1</v>
      </c>
      <c r="D511" s="26">
        <v>510</v>
      </c>
      <c r="F511" s="28" t="s">
        <v>75</v>
      </c>
      <c r="G511" s="24">
        <v>39142</v>
      </c>
      <c r="H511" s="25">
        <v>0.5</v>
      </c>
      <c r="I511" s="26">
        <v>255</v>
      </c>
    </row>
    <row r="512" spans="1:9" x14ac:dyDescent="0.25">
      <c r="A512" s="28" t="s">
        <v>74</v>
      </c>
      <c r="B512" s="24">
        <v>39173</v>
      </c>
      <c r="C512" s="25">
        <v>1</v>
      </c>
      <c r="D512" s="26">
        <v>511</v>
      </c>
      <c r="F512" s="28" t="s">
        <v>75</v>
      </c>
      <c r="G512" s="24">
        <v>39173</v>
      </c>
      <c r="H512" s="25">
        <v>0.5</v>
      </c>
      <c r="I512" s="26">
        <v>255.5</v>
      </c>
    </row>
    <row r="513" spans="1:9" x14ac:dyDescent="0.25">
      <c r="A513" s="28" t="s">
        <v>74</v>
      </c>
      <c r="B513" s="24">
        <v>39203</v>
      </c>
      <c r="C513" s="25">
        <v>1</v>
      </c>
      <c r="D513" s="26">
        <v>512</v>
      </c>
      <c r="F513" s="28" t="s">
        <v>75</v>
      </c>
      <c r="G513" s="24">
        <v>39203</v>
      </c>
      <c r="H513" s="25">
        <v>0.5</v>
      </c>
      <c r="I513" s="26">
        <v>256</v>
      </c>
    </row>
    <row r="514" spans="1:9" x14ac:dyDescent="0.25">
      <c r="A514" s="28" t="s">
        <v>74</v>
      </c>
      <c r="B514" s="24">
        <v>39234</v>
      </c>
      <c r="C514" s="25">
        <v>1</v>
      </c>
      <c r="D514" s="26">
        <v>513</v>
      </c>
      <c r="F514" s="28" t="s">
        <v>75</v>
      </c>
      <c r="G514" s="24">
        <v>39234</v>
      </c>
      <c r="H514" s="25">
        <v>0.5</v>
      </c>
      <c r="I514" s="26">
        <v>256.5</v>
      </c>
    </row>
    <row r="515" spans="1:9" x14ac:dyDescent="0.25">
      <c r="A515" s="28" t="s">
        <v>74</v>
      </c>
      <c r="B515" s="24">
        <v>39264</v>
      </c>
      <c r="C515" s="25">
        <v>1</v>
      </c>
      <c r="D515" s="26">
        <v>514</v>
      </c>
      <c r="F515" s="28" t="s">
        <v>75</v>
      </c>
      <c r="G515" s="24">
        <v>39264</v>
      </c>
      <c r="H515" s="25">
        <v>0.5</v>
      </c>
      <c r="I515" s="26">
        <v>257</v>
      </c>
    </row>
    <row r="516" spans="1:9" x14ac:dyDescent="0.25">
      <c r="A516" s="28" t="s">
        <v>74</v>
      </c>
      <c r="B516" s="24">
        <v>39295</v>
      </c>
      <c r="C516" s="25">
        <v>1</v>
      </c>
      <c r="D516" s="26">
        <v>515</v>
      </c>
      <c r="F516" s="28" t="s">
        <v>75</v>
      </c>
      <c r="G516" s="24">
        <v>39295</v>
      </c>
      <c r="H516" s="25">
        <v>0.5</v>
      </c>
      <c r="I516" s="26">
        <v>257.5</v>
      </c>
    </row>
    <row r="517" spans="1:9" x14ac:dyDescent="0.25">
      <c r="A517" s="28" t="s">
        <v>74</v>
      </c>
      <c r="B517" s="24">
        <v>39326</v>
      </c>
      <c r="C517" s="25">
        <v>1</v>
      </c>
      <c r="D517" s="26">
        <v>516</v>
      </c>
      <c r="F517" s="28" t="s">
        <v>75</v>
      </c>
      <c r="G517" s="24">
        <v>39326</v>
      </c>
      <c r="H517" s="25">
        <v>0.5</v>
      </c>
      <c r="I517" s="26">
        <v>258</v>
      </c>
    </row>
    <row r="518" spans="1:9" x14ac:dyDescent="0.25">
      <c r="A518" s="28" t="s">
        <v>74</v>
      </c>
      <c r="B518" s="24">
        <v>39356</v>
      </c>
      <c r="C518" s="25">
        <v>1</v>
      </c>
      <c r="D518" s="26">
        <v>517</v>
      </c>
      <c r="F518" s="28" t="s">
        <v>75</v>
      </c>
      <c r="G518" s="24">
        <v>39356</v>
      </c>
      <c r="H518" s="25">
        <v>0.5</v>
      </c>
      <c r="I518" s="26">
        <v>258.5</v>
      </c>
    </row>
    <row r="519" spans="1:9" x14ac:dyDescent="0.25">
      <c r="A519" s="28" t="s">
        <v>74</v>
      </c>
      <c r="B519" s="24">
        <v>39387</v>
      </c>
      <c r="C519" s="25">
        <v>1</v>
      </c>
      <c r="D519" s="26">
        <v>518</v>
      </c>
      <c r="F519" s="28" t="s">
        <v>75</v>
      </c>
      <c r="G519" s="24">
        <v>39387</v>
      </c>
      <c r="H519" s="25">
        <v>0.5</v>
      </c>
      <c r="I519" s="26">
        <v>259</v>
      </c>
    </row>
    <row r="520" spans="1:9" x14ac:dyDescent="0.25">
      <c r="A520" s="28" t="s">
        <v>74</v>
      </c>
      <c r="B520" s="24">
        <v>39417</v>
      </c>
      <c r="C520" s="25">
        <v>1</v>
      </c>
      <c r="D520" s="26">
        <v>519</v>
      </c>
      <c r="F520" s="28" t="s">
        <v>75</v>
      </c>
      <c r="G520" s="24">
        <v>39417</v>
      </c>
      <c r="H520" s="25">
        <v>0.5</v>
      </c>
      <c r="I520" s="26">
        <v>259.5</v>
      </c>
    </row>
    <row r="521" spans="1:9" x14ac:dyDescent="0.25">
      <c r="A521" s="28" t="s">
        <v>74</v>
      </c>
      <c r="B521" s="24">
        <v>39448</v>
      </c>
      <c r="C521" s="25">
        <v>1</v>
      </c>
      <c r="D521" s="26">
        <v>520</v>
      </c>
      <c r="F521" s="28" t="s">
        <v>75</v>
      </c>
      <c r="G521" s="24">
        <v>39448</v>
      </c>
      <c r="H521" s="25">
        <v>0.5</v>
      </c>
      <c r="I521" s="26">
        <v>260</v>
      </c>
    </row>
    <row r="522" spans="1:9" x14ac:dyDescent="0.25">
      <c r="A522" s="28" t="s">
        <v>74</v>
      </c>
      <c r="B522" s="24">
        <v>39479</v>
      </c>
      <c r="C522" s="25">
        <v>1</v>
      </c>
      <c r="D522" s="26">
        <v>521</v>
      </c>
      <c r="F522" s="28" t="s">
        <v>75</v>
      </c>
      <c r="G522" s="24">
        <v>39479</v>
      </c>
      <c r="H522" s="25">
        <v>0.5</v>
      </c>
      <c r="I522" s="26">
        <v>260.5</v>
      </c>
    </row>
    <row r="523" spans="1:9" x14ac:dyDescent="0.25">
      <c r="A523" s="28" t="s">
        <v>74</v>
      </c>
      <c r="B523" s="24">
        <v>39508</v>
      </c>
      <c r="C523" s="25">
        <v>1</v>
      </c>
      <c r="D523" s="26">
        <v>522</v>
      </c>
      <c r="F523" s="28" t="s">
        <v>75</v>
      </c>
      <c r="G523" s="24">
        <v>39508</v>
      </c>
      <c r="H523" s="25">
        <v>0.5</v>
      </c>
      <c r="I523" s="26">
        <v>261</v>
      </c>
    </row>
    <row r="524" spans="1:9" x14ac:dyDescent="0.25">
      <c r="A524" s="28" t="s">
        <v>74</v>
      </c>
      <c r="B524" s="24">
        <v>39539</v>
      </c>
      <c r="C524" s="25">
        <v>1</v>
      </c>
      <c r="D524" s="26">
        <v>523</v>
      </c>
      <c r="F524" s="28" t="s">
        <v>75</v>
      </c>
      <c r="G524" s="24">
        <v>39539</v>
      </c>
      <c r="H524" s="25">
        <v>0.5</v>
      </c>
      <c r="I524" s="26">
        <v>261.5</v>
      </c>
    </row>
    <row r="525" spans="1:9" x14ac:dyDescent="0.25">
      <c r="A525" s="28" t="s">
        <v>74</v>
      </c>
      <c r="B525" s="24">
        <v>39569</v>
      </c>
      <c r="C525" s="25">
        <v>1</v>
      </c>
      <c r="D525" s="26">
        <v>524</v>
      </c>
      <c r="F525" s="28" t="s">
        <v>75</v>
      </c>
      <c r="G525" s="24">
        <v>39569</v>
      </c>
      <c r="H525" s="25">
        <v>0.5</v>
      </c>
      <c r="I525" s="26">
        <v>262</v>
      </c>
    </row>
    <row r="526" spans="1:9" x14ac:dyDescent="0.25">
      <c r="A526" s="28" t="s">
        <v>74</v>
      </c>
      <c r="B526" s="24">
        <v>39600</v>
      </c>
      <c r="C526" s="25">
        <v>1</v>
      </c>
      <c r="D526" s="26">
        <v>525</v>
      </c>
      <c r="F526" s="28" t="s">
        <v>75</v>
      </c>
      <c r="G526" s="24">
        <v>39600</v>
      </c>
      <c r="H526" s="25">
        <v>0.5</v>
      </c>
      <c r="I526" s="26">
        <v>262.5</v>
      </c>
    </row>
    <row r="527" spans="1:9" x14ac:dyDescent="0.25">
      <c r="A527" s="28" t="s">
        <v>74</v>
      </c>
      <c r="B527" s="24">
        <v>39630</v>
      </c>
      <c r="C527" s="25">
        <v>1</v>
      </c>
      <c r="D527" s="26">
        <v>526</v>
      </c>
      <c r="F527" s="28" t="s">
        <v>75</v>
      </c>
      <c r="G527" s="24">
        <v>39630</v>
      </c>
      <c r="H527" s="25">
        <v>0.5</v>
      </c>
      <c r="I527" s="26">
        <v>263</v>
      </c>
    </row>
    <row r="528" spans="1:9" x14ac:dyDescent="0.25">
      <c r="A528" s="28" t="s">
        <v>74</v>
      </c>
      <c r="B528" s="24">
        <v>39661</v>
      </c>
      <c r="C528" s="25">
        <v>1</v>
      </c>
      <c r="D528" s="26">
        <v>527</v>
      </c>
      <c r="F528" s="28" t="s">
        <v>75</v>
      </c>
      <c r="G528" s="24">
        <v>39661</v>
      </c>
      <c r="H528" s="25">
        <v>0.5</v>
      </c>
      <c r="I528" s="26">
        <v>263.5</v>
      </c>
    </row>
    <row r="529" spans="1:9" x14ac:dyDescent="0.25">
      <c r="A529" s="28" t="s">
        <v>74</v>
      </c>
      <c r="B529" s="24">
        <v>39692</v>
      </c>
      <c r="C529" s="25">
        <v>1</v>
      </c>
      <c r="D529" s="26">
        <v>528</v>
      </c>
      <c r="F529" s="28" t="s">
        <v>75</v>
      </c>
      <c r="G529" s="24">
        <v>39692</v>
      </c>
      <c r="H529" s="25">
        <v>0.5</v>
      </c>
      <c r="I529" s="26">
        <v>264</v>
      </c>
    </row>
    <row r="530" spans="1:9" x14ac:dyDescent="0.25">
      <c r="A530" s="28" t="s">
        <v>74</v>
      </c>
      <c r="B530" s="24">
        <v>39722</v>
      </c>
      <c r="C530" s="25">
        <v>1</v>
      </c>
      <c r="D530" s="26">
        <v>529</v>
      </c>
      <c r="F530" s="28" t="s">
        <v>75</v>
      </c>
      <c r="G530" s="24">
        <v>39722</v>
      </c>
      <c r="H530" s="25">
        <v>0.5</v>
      </c>
      <c r="I530" s="26">
        <v>264.5</v>
      </c>
    </row>
    <row r="531" spans="1:9" x14ac:dyDescent="0.25">
      <c r="A531" s="28" t="s">
        <v>74</v>
      </c>
      <c r="B531" s="24">
        <v>39753</v>
      </c>
      <c r="C531" s="25">
        <v>1</v>
      </c>
      <c r="D531" s="26">
        <v>530</v>
      </c>
      <c r="F531" s="28" t="s">
        <v>75</v>
      </c>
      <c r="G531" s="24">
        <v>39753</v>
      </c>
      <c r="H531" s="25">
        <v>0.5</v>
      </c>
      <c r="I531" s="26">
        <v>265</v>
      </c>
    </row>
    <row r="532" spans="1:9" x14ac:dyDescent="0.25">
      <c r="A532" s="28" t="s">
        <v>74</v>
      </c>
      <c r="B532" s="24">
        <v>39783</v>
      </c>
      <c r="C532" s="25">
        <v>1</v>
      </c>
      <c r="D532" s="26">
        <v>531</v>
      </c>
      <c r="F532" s="28" t="s">
        <v>75</v>
      </c>
      <c r="G532" s="24">
        <v>39783</v>
      </c>
      <c r="H532" s="25">
        <v>0.5</v>
      </c>
      <c r="I532" s="26">
        <v>265.5</v>
      </c>
    </row>
    <row r="533" spans="1:9" x14ac:dyDescent="0.25">
      <c r="A533" s="28" t="s">
        <v>74</v>
      </c>
      <c r="B533" s="24">
        <v>39814</v>
      </c>
      <c r="C533" s="25">
        <v>1</v>
      </c>
      <c r="D533" s="26">
        <v>532</v>
      </c>
      <c r="F533" s="28" t="s">
        <v>75</v>
      </c>
      <c r="G533" s="24">
        <v>39814</v>
      </c>
      <c r="H533" s="25">
        <v>0.5</v>
      </c>
      <c r="I533" s="26">
        <v>266</v>
      </c>
    </row>
    <row r="534" spans="1:9" x14ac:dyDescent="0.25">
      <c r="A534" s="28" t="s">
        <v>74</v>
      </c>
      <c r="B534" s="24">
        <v>39845</v>
      </c>
      <c r="C534" s="25">
        <v>1</v>
      </c>
      <c r="D534" s="26">
        <v>533</v>
      </c>
      <c r="F534" s="28" t="s">
        <v>75</v>
      </c>
      <c r="G534" s="24">
        <v>39845</v>
      </c>
      <c r="H534" s="25">
        <v>0.5</v>
      </c>
      <c r="I534" s="26">
        <v>266.5</v>
      </c>
    </row>
    <row r="535" spans="1:9" x14ac:dyDescent="0.25">
      <c r="A535" s="28" t="s">
        <v>74</v>
      </c>
      <c r="B535" s="24">
        <v>39873</v>
      </c>
      <c r="C535" s="25">
        <v>1</v>
      </c>
      <c r="D535" s="26">
        <v>534</v>
      </c>
      <c r="F535" s="28" t="s">
        <v>75</v>
      </c>
      <c r="G535" s="24">
        <v>39873</v>
      </c>
      <c r="H535" s="25">
        <v>0.5</v>
      </c>
      <c r="I535" s="26">
        <v>267</v>
      </c>
    </row>
    <row r="536" spans="1:9" x14ac:dyDescent="0.25">
      <c r="A536" s="28" t="s">
        <v>74</v>
      </c>
      <c r="B536" s="24">
        <v>39904</v>
      </c>
      <c r="C536" s="25">
        <v>1</v>
      </c>
      <c r="D536" s="26">
        <v>535</v>
      </c>
      <c r="F536" s="28" t="s">
        <v>75</v>
      </c>
      <c r="G536" s="24">
        <v>39904</v>
      </c>
      <c r="H536" s="25">
        <v>0.5</v>
      </c>
      <c r="I536" s="26">
        <v>267.5</v>
      </c>
    </row>
    <row r="537" spans="1:9" x14ac:dyDescent="0.25">
      <c r="A537" s="28" t="s">
        <v>74</v>
      </c>
      <c r="B537" s="24">
        <v>39934</v>
      </c>
      <c r="C537" s="25">
        <v>1</v>
      </c>
      <c r="D537" s="26">
        <v>536</v>
      </c>
      <c r="F537" s="28" t="s">
        <v>75</v>
      </c>
      <c r="G537" s="24">
        <v>39934</v>
      </c>
      <c r="H537" s="25">
        <v>0.5</v>
      </c>
      <c r="I537" s="26">
        <v>268</v>
      </c>
    </row>
    <row r="538" spans="1:9" x14ac:dyDescent="0.25">
      <c r="A538" s="28" t="s">
        <v>74</v>
      </c>
      <c r="B538" s="24">
        <v>39965</v>
      </c>
      <c r="C538" s="25">
        <v>1</v>
      </c>
      <c r="D538" s="26">
        <v>537</v>
      </c>
      <c r="F538" s="28" t="s">
        <v>75</v>
      </c>
      <c r="G538" s="24">
        <v>39965</v>
      </c>
      <c r="H538" s="25">
        <v>0.5</v>
      </c>
      <c r="I538" s="26">
        <v>268.5</v>
      </c>
    </row>
    <row r="539" spans="1:9" x14ac:dyDescent="0.25">
      <c r="A539" s="28" t="s">
        <v>74</v>
      </c>
      <c r="B539" s="24">
        <v>39995</v>
      </c>
      <c r="C539" s="25">
        <v>0.5</v>
      </c>
      <c r="D539" s="26">
        <v>537.5</v>
      </c>
      <c r="F539" s="28" t="s">
        <v>75</v>
      </c>
      <c r="G539" s="24">
        <v>39995</v>
      </c>
      <c r="H539" s="25">
        <v>0.5</v>
      </c>
      <c r="I539" s="26">
        <v>269</v>
      </c>
    </row>
    <row r="540" spans="1:9" x14ac:dyDescent="0.25">
      <c r="A540" s="28" t="s">
        <v>74</v>
      </c>
      <c r="B540" s="24">
        <v>40026</v>
      </c>
      <c r="C540" s="25">
        <v>0.5</v>
      </c>
      <c r="D540" s="26">
        <v>538</v>
      </c>
      <c r="F540" s="28" t="s">
        <v>75</v>
      </c>
      <c r="G540" s="24">
        <v>40026</v>
      </c>
      <c r="H540" s="25">
        <v>0.5</v>
      </c>
      <c r="I540" s="26">
        <v>269.5</v>
      </c>
    </row>
    <row r="541" spans="1:9" x14ac:dyDescent="0.25">
      <c r="A541" s="28" t="s">
        <v>74</v>
      </c>
      <c r="B541" s="24">
        <v>40057</v>
      </c>
      <c r="C541" s="25">
        <v>0.5</v>
      </c>
      <c r="D541" s="26">
        <v>538.5</v>
      </c>
      <c r="F541" s="28" t="s">
        <v>75</v>
      </c>
      <c r="G541" s="24">
        <v>40057</v>
      </c>
      <c r="H541" s="25">
        <v>0.5</v>
      </c>
      <c r="I541" s="26">
        <v>270</v>
      </c>
    </row>
    <row r="542" spans="1:9" x14ac:dyDescent="0.25">
      <c r="A542" s="28" t="s">
        <v>74</v>
      </c>
      <c r="B542" s="24">
        <v>40087</v>
      </c>
      <c r="C542" s="25">
        <v>0.5</v>
      </c>
      <c r="D542" s="26">
        <v>539</v>
      </c>
      <c r="F542" s="28" t="s">
        <v>75</v>
      </c>
      <c r="G542" s="24">
        <v>40087</v>
      </c>
      <c r="H542" s="25">
        <v>0.5</v>
      </c>
      <c r="I542" s="26">
        <v>270.5</v>
      </c>
    </row>
    <row r="543" spans="1:9" x14ac:dyDescent="0.25">
      <c r="A543" s="28" t="s">
        <v>74</v>
      </c>
      <c r="B543" s="24">
        <v>40118</v>
      </c>
      <c r="C543" s="25">
        <v>0.5</v>
      </c>
      <c r="D543" s="26">
        <v>539.5</v>
      </c>
      <c r="F543" s="28" t="s">
        <v>75</v>
      </c>
      <c r="G543" s="24">
        <v>40118</v>
      </c>
      <c r="H543" s="25">
        <v>0.5</v>
      </c>
      <c r="I543" s="26">
        <v>271</v>
      </c>
    </row>
    <row r="544" spans="1:9" x14ac:dyDescent="0.25">
      <c r="A544" s="28" t="s">
        <v>74</v>
      </c>
      <c r="B544" s="24">
        <v>40148</v>
      </c>
      <c r="C544" s="25">
        <v>0.5</v>
      </c>
      <c r="D544" s="26">
        <v>540</v>
      </c>
      <c r="F544" s="28" t="s">
        <v>75</v>
      </c>
      <c r="G544" s="24">
        <v>40148</v>
      </c>
      <c r="H544" s="25">
        <v>0.5</v>
      </c>
      <c r="I544" s="26">
        <v>271.5</v>
      </c>
    </row>
    <row r="545" spans="1:9" x14ac:dyDescent="0.25">
      <c r="A545" s="28" t="s">
        <v>74</v>
      </c>
      <c r="B545" s="24">
        <v>40179</v>
      </c>
      <c r="C545" s="25">
        <v>0.5</v>
      </c>
      <c r="D545" s="26">
        <v>540.5</v>
      </c>
      <c r="F545" s="28" t="s">
        <v>75</v>
      </c>
      <c r="G545" s="24">
        <v>40179</v>
      </c>
      <c r="H545" s="25">
        <v>0.5</v>
      </c>
      <c r="I545" s="26">
        <v>272</v>
      </c>
    </row>
    <row r="546" spans="1:9" x14ac:dyDescent="0.25">
      <c r="A546" s="28" t="s">
        <v>74</v>
      </c>
      <c r="B546" s="24">
        <v>40210</v>
      </c>
      <c r="C546" s="25">
        <v>0.5</v>
      </c>
      <c r="D546" s="26">
        <v>541</v>
      </c>
      <c r="F546" s="28" t="s">
        <v>75</v>
      </c>
      <c r="G546" s="24">
        <v>40210</v>
      </c>
      <c r="H546" s="25">
        <v>0.5</v>
      </c>
      <c r="I546" s="26">
        <v>272.5</v>
      </c>
    </row>
    <row r="547" spans="1:9" x14ac:dyDescent="0.25">
      <c r="A547" s="28" t="s">
        <v>74</v>
      </c>
      <c r="B547" s="24">
        <v>40238</v>
      </c>
      <c r="C547" s="25">
        <v>0.5</v>
      </c>
      <c r="D547" s="26">
        <v>541.5</v>
      </c>
      <c r="F547" s="28" t="s">
        <v>75</v>
      </c>
      <c r="G547" s="24">
        <v>40238</v>
      </c>
      <c r="H547" s="25">
        <v>0.5</v>
      </c>
      <c r="I547" s="26">
        <v>273</v>
      </c>
    </row>
    <row r="548" spans="1:9" x14ac:dyDescent="0.25">
      <c r="A548" s="28" t="s">
        <v>74</v>
      </c>
      <c r="B548" s="24">
        <v>40269</v>
      </c>
      <c r="C548" s="25">
        <v>0.5</v>
      </c>
      <c r="D548" s="26">
        <v>542</v>
      </c>
      <c r="F548" s="28" t="s">
        <v>75</v>
      </c>
      <c r="G548" s="24">
        <v>40269</v>
      </c>
      <c r="H548" s="25">
        <v>0.5</v>
      </c>
      <c r="I548" s="26">
        <v>273.5</v>
      </c>
    </row>
    <row r="549" spans="1:9" x14ac:dyDescent="0.25">
      <c r="A549" s="28" t="s">
        <v>74</v>
      </c>
      <c r="B549" s="24">
        <v>40299</v>
      </c>
      <c r="C549" s="25">
        <v>0.5</v>
      </c>
      <c r="D549" s="26">
        <v>542.5</v>
      </c>
      <c r="F549" s="28" t="s">
        <v>75</v>
      </c>
      <c r="G549" s="24">
        <v>40299</v>
      </c>
      <c r="H549" s="25">
        <v>0.5</v>
      </c>
      <c r="I549" s="26">
        <v>274</v>
      </c>
    </row>
    <row r="550" spans="1:9" x14ac:dyDescent="0.25">
      <c r="A550" s="28" t="s">
        <v>74</v>
      </c>
      <c r="B550" s="24">
        <v>40330</v>
      </c>
      <c r="C550" s="25">
        <v>0.5</v>
      </c>
      <c r="D550" s="26">
        <v>543</v>
      </c>
      <c r="F550" s="28" t="s">
        <v>75</v>
      </c>
      <c r="G550" s="24">
        <v>40330</v>
      </c>
      <c r="H550" s="25">
        <v>0.5</v>
      </c>
      <c r="I550" s="26">
        <v>274.5</v>
      </c>
    </row>
    <row r="551" spans="1:9" x14ac:dyDescent="0.25">
      <c r="A551" s="28" t="s">
        <v>74</v>
      </c>
      <c r="B551" s="24">
        <v>40360</v>
      </c>
      <c r="C551" s="25">
        <v>0.5</v>
      </c>
      <c r="D551" s="26">
        <v>543.5</v>
      </c>
      <c r="F551" s="28" t="s">
        <v>75</v>
      </c>
      <c r="G551" s="24">
        <v>40360</v>
      </c>
      <c r="H551" s="25">
        <v>0.5</v>
      </c>
      <c r="I551" s="26">
        <v>275</v>
      </c>
    </row>
    <row r="552" spans="1:9" x14ac:dyDescent="0.25">
      <c r="A552" s="28" t="s">
        <v>74</v>
      </c>
      <c r="B552" s="24">
        <v>40391</v>
      </c>
      <c r="C552" s="25">
        <v>0.5</v>
      </c>
      <c r="D552" s="26">
        <v>544</v>
      </c>
      <c r="F552" s="28" t="s">
        <v>75</v>
      </c>
      <c r="G552" s="24">
        <v>40391</v>
      </c>
      <c r="H552" s="25">
        <v>0.5</v>
      </c>
      <c r="I552" s="26">
        <v>275.5</v>
      </c>
    </row>
    <row r="553" spans="1:9" x14ac:dyDescent="0.25">
      <c r="A553" s="28" t="s">
        <v>74</v>
      </c>
      <c r="B553" s="24">
        <v>40422</v>
      </c>
      <c r="C553" s="25">
        <v>0.5</v>
      </c>
      <c r="D553" s="26">
        <v>544.5</v>
      </c>
      <c r="F553" s="28" t="s">
        <v>75</v>
      </c>
      <c r="G553" s="24">
        <v>40422</v>
      </c>
      <c r="H553" s="25">
        <v>0.5</v>
      </c>
      <c r="I553" s="26">
        <v>276</v>
      </c>
    </row>
    <row r="554" spans="1:9" x14ac:dyDescent="0.25">
      <c r="A554" s="28" t="s">
        <v>74</v>
      </c>
      <c r="B554" s="24">
        <v>40452</v>
      </c>
      <c r="C554" s="25">
        <v>0.5</v>
      </c>
      <c r="D554" s="26">
        <v>545</v>
      </c>
      <c r="F554" s="28" t="s">
        <v>75</v>
      </c>
      <c r="G554" s="24">
        <v>40452</v>
      </c>
      <c r="H554" s="25">
        <v>0.5</v>
      </c>
      <c r="I554" s="26">
        <v>276.5</v>
      </c>
    </row>
    <row r="555" spans="1:9" x14ac:dyDescent="0.25">
      <c r="A555" s="28" t="s">
        <v>74</v>
      </c>
      <c r="B555" s="24">
        <v>40483</v>
      </c>
      <c r="C555" s="25">
        <v>0.5</v>
      </c>
      <c r="D555" s="26">
        <v>545.5</v>
      </c>
      <c r="F555" s="28" t="s">
        <v>75</v>
      </c>
      <c r="G555" s="24">
        <v>40483</v>
      </c>
      <c r="H555" s="25">
        <v>0.5</v>
      </c>
      <c r="I555" s="26">
        <v>277</v>
      </c>
    </row>
    <row r="556" spans="1:9" x14ac:dyDescent="0.25">
      <c r="A556" s="28" t="s">
        <v>74</v>
      </c>
      <c r="B556" s="24">
        <v>40513</v>
      </c>
      <c r="C556" s="25">
        <v>0.5</v>
      </c>
      <c r="D556" s="26">
        <v>546</v>
      </c>
      <c r="F556" s="28" t="s">
        <v>75</v>
      </c>
      <c r="G556" s="24">
        <v>40513</v>
      </c>
      <c r="H556" s="25">
        <v>0.5</v>
      </c>
      <c r="I556" s="26">
        <v>277.5</v>
      </c>
    </row>
    <row r="557" spans="1:9" x14ac:dyDescent="0.25">
      <c r="A557" s="28" t="s">
        <v>74</v>
      </c>
      <c r="B557" s="24">
        <v>40544</v>
      </c>
      <c r="C557" s="25">
        <v>0.5</v>
      </c>
      <c r="D557" s="26">
        <v>546.5</v>
      </c>
      <c r="F557" s="28" t="s">
        <v>75</v>
      </c>
      <c r="G557" s="24">
        <v>40544</v>
      </c>
      <c r="H557" s="25">
        <v>0.5</v>
      </c>
      <c r="I557" s="26">
        <v>278</v>
      </c>
    </row>
    <row r="558" spans="1:9" x14ac:dyDescent="0.25">
      <c r="A558" s="28" t="s">
        <v>74</v>
      </c>
      <c r="B558" s="24">
        <v>40575</v>
      </c>
      <c r="C558" s="25">
        <v>0.5</v>
      </c>
      <c r="D558" s="26">
        <v>547</v>
      </c>
      <c r="F558" s="28" t="s">
        <v>75</v>
      </c>
      <c r="G558" s="24">
        <v>40575</v>
      </c>
      <c r="H558" s="25">
        <v>0.5</v>
      </c>
      <c r="I558" s="26">
        <v>278.5</v>
      </c>
    </row>
    <row r="559" spans="1:9" x14ac:dyDescent="0.25">
      <c r="A559" s="28" t="s">
        <v>74</v>
      </c>
      <c r="B559" s="24">
        <v>40603</v>
      </c>
      <c r="C559" s="25">
        <v>0.5</v>
      </c>
      <c r="D559" s="26">
        <v>547.5</v>
      </c>
      <c r="F559" s="28" t="s">
        <v>75</v>
      </c>
      <c r="G559" s="24">
        <v>40603</v>
      </c>
      <c r="H559" s="25">
        <v>0.5</v>
      </c>
      <c r="I559" s="26">
        <v>279</v>
      </c>
    </row>
    <row r="560" spans="1:9" x14ac:dyDescent="0.25">
      <c r="A560" s="28" t="s">
        <v>74</v>
      </c>
      <c r="B560" s="24">
        <v>40634</v>
      </c>
      <c r="C560" s="25">
        <v>0.5</v>
      </c>
      <c r="D560" s="26">
        <v>548</v>
      </c>
      <c r="F560" s="28" t="s">
        <v>75</v>
      </c>
      <c r="G560" s="24">
        <v>40634</v>
      </c>
      <c r="H560" s="25">
        <v>0.5</v>
      </c>
      <c r="I560" s="26">
        <v>279.5</v>
      </c>
    </row>
    <row r="561" spans="1:9" x14ac:dyDescent="0.25">
      <c r="A561" s="28" t="s">
        <v>74</v>
      </c>
      <c r="B561" s="24">
        <v>40664</v>
      </c>
      <c r="C561" s="25">
        <v>0.5</v>
      </c>
      <c r="D561" s="26">
        <v>548.5</v>
      </c>
      <c r="F561" s="28" t="s">
        <v>75</v>
      </c>
      <c r="G561" s="24">
        <v>40664</v>
      </c>
      <c r="H561" s="25">
        <v>0.5</v>
      </c>
      <c r="I561" s="26">
        <v>280</v>
      </c>
    </row>
    <row r="562" spans="1:9" x14ac:dyDescent="0.25">
      <c r="A562" s="28" t="s">
        <v>74</v>
      </c>
      <c r="B562" s="24">
        <v>40695</v>
      </c>
      <c r="C562" s="25">
        <v>0.5</v>
      </c>
      <c r="D562" s="26">
        <v>549</v>
      </c>
      <c r="F562" s="28" t="s">
        <v>75</v>
      </c>
      <c r="G562" s="24">
        <v>40695</v>
      </c>
      <c r="H562" s="25">
        <v>0.5</v>
      </c>
      <c r="I562" s="26">
        <v>280.5</v>
      </c>
    </row>
    <row r="563" spans="1:9" x14ac:dyDescent="0.25">
      <c r="A563" s="28" t="s">
        <v>74</v>
      </c>
      <c r="B563" s="24">
        <v>40725</v>
      </c>
      <c r="C563" s="25">
        <v>0.5</v>
      </c>
      <c r="D563" s="26">
        <v>549.5</v>
      </c>
      <c r="F563" s="28" t="s">
        <v>75</v>
      </c>
      <c r="G563" s="24">
        <v>40725</v>
      </c>
      <c r="H563" s="25">
        <v>0.5</v>
      </c>
      <c r="I563" s="26">
        <v>281</v>
      </c>
    </row>
    <row r="564" spans="1:9" x14ac:dyDescent="0.25">
      <c r="A564" s="28" t="s">
        <v>74</v>
      </c>
      <c r="B564" s="24">
        <v>40756</v>
      </c>
      <c r="C564" s="25">
        <v>0.5</v>
      </c>
      <c r="D564" s="26">
        <v>550</v>
      </c>
      <c r="F564" s="28" t="s">
        <v>75</v>
      </c>
      <c r="G564" s="24">
        <v>40756</v>
      </c>
      <c r="H564" s="25">
        <v>0.5</v>
      </c>
      <c r="I564" s="26">
        <v>281.5</v>
      </c>
    </row>
    <row r="565" spans="1:9" x14ac:dyDescent="0.25">
      <c r="A565" s="28" t="s">
        <v>74</v>
      </c>
      <c r="B565" s="24">
        <v>40787</v>
      </c>
      <c r="C565" s="25">
        <v>0.5</v>
      </c>
      <c r="D565" s="26">
        <v>550.5</v>
      </c>
      <c r="F565" s="28" t="s">
        <v>75</v>
      </c>
      <c r="G565" s="24">
        <v>40787</v>
      </c>
      <c r="H565" s="25">
        <v>0.5</v>
      </c>
      <c r="I565" s="26">
        <v>282</v>
      </c>
    </row>
    <row r="566" spans="1:9" x14ac:dyDescent="0.25">
      <c r="A566" s="28" t="s">
        <v>74</v>
      </c>
      <c r="B566" s="24">
        <v>40817</v>
      </c>
      <c r="C566" s="25">
        <v>0.5</v>
      </c>
      <c r="D566" s="26">
        <v>551</v>
      </c>
      <c r="F566" s="28" t="s">
        <v>75</v>
      </c>
      <c r="G566" s="24">
        <v>40817</v>
      </c>
      <c r="H566" s="25">
        <v>0.5</v>
      </c>
      <c r="I566" s="26">
        <v>282.5</v>
      </c>
    </row>
    <row r="567" spans="1:9" x14ac:dyDescent="0.25">
      <c r="A567" s="28" t="s">
        <v>74</v>
      </c>
      <c r="B567" s="24">
        <v>40848</v>
      </c>
      <c r="C567" s="25">
        <v>0.5</v>
      </c>
      <c r="D567" s="26">
        <v>551.5</v>
      </c>
      <c r="F567" s="28" t="s">
        <v>75</v>
      </c>
      <c r="G567" s="24">
        <v>40848</v>
      </c>
      <c r="H567" s="25">
        <v>0.5</v>
      </c>
      <c r="I567" s="26">
        <v>283</v>
      </c>
    </row>
    <row r="568" spans="1:9" x14ac:dyDescent="0.25">
      <c r="A568" s="28" t="s">
        <v>74</v>
      </c>
      <c r="B568" s="24">
        <v>40878</v>
      </c>
      <c r="C568" s="25">
        <v>0.5</v>
      </c>
      <c r="D568" s="26">
        <v>552</v>
      </c>
      <c r="F568" s="28" t="s">
        <v>75</v>
      </c>
      <c r="G568" s="24">
        <v>40878</v>
      </c>
      <c r="H568" s="25">
        <v>0.5</v>
      </c>
      <c r="I568" s="26">
        <v>283.5</v>
      </c>
    </row>
    <row r="569" spans="1:9" x14ac:dyDescent="0.25">
      <c r="A569" s="28" t="s">
        <v>74</v>
      </c>
      <c r="B569" s="24">
        <v>40909</v>
      </c>
      <c r="C569" s="25">
        <v>0.5</v>
      </c>
      <c r="D569" s="26">
        <v>552.5</v>
      </c>
      <c r="F569" s="28" t="s">
        <v>75</v>
      </c>
      <c r="G569" s="24">
        <v>40909</v>
      </c>
      <c r="H569" s="25">
        <v>0.5</v>
      </c>
      <c r="I569" s="26">
        <v>284</v>
      </c>
    </row>
    <row r="570" spans="1:9" x14ac:dyDescent="0.25">
      <c r="A570" s="28" t="s">
        <v>74</v>
      </c>
      <c r="B570" s="24">
        <v>40940</v>
      </c>
      <c r="C570" s="25">
        <v>0.5</v>
      </c>
      <c r="D570" s="26">
        <v>553</v>
      </c>
      <c r="F570" s="28" t="s">
        <v>75</v>
      </c>
      <c r="G570" s="24">
        <v>40940</v>
      </c>
      <c r="H570" s="25">
        <v>0.5</v>
      </c>
      <c r="I570" s="26">
        <v>284.5</v>
      </c>
    </row>
    <row r="571" spans="1:9" x14ac:dyDescent="0.25">
      <c r="A571" s="28" t="s">
        <v>74</v>
      </c>
      <c r="B571" s="24">
        <v>40969</v>
      </c>
      <c r="C571" s="25">
        <v>0.5</v>
      </c>
      <c r="D571" s="26">
        <v>553.5</v>
      </c>
      <c r="F571" s="28" t="s">
        <v>75</v>
      </c>
      <c r="G571" s="24">
        <v>40969</v>
      </c>
      <c r="H571" s="25">
        <v>0.5</v>
      </c>
      <c r="I571" s="26">
        <v>285</v>
      </c>
    </row>
    <row r="572" spans="1:9" x14ac:dyDescent="0.25">
      <c r="A572" s="28" t="s">
        <v>74</v>
      </c>
      <c r="B572" s="24">
        <v>41000</v>
      </c>
      <c r="C572" s="25">
        <v>0.5</v>
      </c>
      <c r="D572" s="26">
        <v>554</v>
      </c>
      <c r="F572" s="28" t="s">
        <v>75</v>
      </c>
      <c r="G572" s="24">
        <v>41000</v>
      </c>
      <c r="H572" s="25">
        <v>0.5</v>
      </c>
      <c r="I572" s="26">
        <v>285.5</v>
      </c>
    </row>
    <row r="573" spans="1:9" x14ac:dyDescent="0.25">
      <c r="A573" s="28" t="s">
        <v>74</v>
      </c>
      <c r="B573" s="24">
        <v>41030</v>
      </c>
      <c r="C573" s="25">
        <v>0.5</v>
      </c>
      <c r="D573" s="26">
        <v>554.5</v>
      </c>
      <c r="F573" s="28" t="s">
        <v>75</v>
      </c>
      <c r="G573" s="24">
        <v>41030</v>
      </c>
      <c r="H573" s="25">
        <v>0.5</v>
      </c>
      <c r="I573" s="26">
        <v>286</v>
      </c>
    </row>
    <row r="574" spans="1:9" x14ac:dyDescent="0.25">
      <c r="A574" s="28" t="s">
        <v>74</v>
      </c>
      <c r="B574" s="24">
        <v>41061</v>
      </c>
      <c r="C574" s="25">
        <v>0.5</v>
      </c>
      <c r="D574" s="26">
        <v>555</v>
      </c>
      <c r="F574" s="28" t="s">
        <v>75</v>
      </c>
      <c r="G574" s="24">
        <v>41061</v>
      </c>
      <c r="H574" s="25">
        <v>0.5</v>
      </c>
      <c r="I574" s="26">
        <v>286.5</v>
      </c>
    </row>
    <row r="575" spans="1:9" x14ac:dyDescent="0.25">
      <c r="A575" s="28" t="s">
        <v>74</v>
      </c>
      <c r="B575" s="24">
        <v>41091</v>
      </c>
      <c r="C575" s="25">
        <v>0.48280000000000001</v>
      </c>
      <c r="D575" s="26">
        <v>555.4828</v>
      </c>
      <c r="F575" s="28" t="s">
        <v>75</v>
      </c>
      <c r="G575" s="24">
        <v>41091</v>
      </c>
      <c r="H575" s="25">
        <v>0.48280000000000001</v>
      </c>
      <c r="I575" s="26">
        <v>286.9828</v>
      </c>
    </row>
    <row r="576" spans="1:9" x14ac:dyDescent="0.25">
      <c r="A576" s="28" t="s">
        <v>74</v>
      </c>
      <c r="B576" s="24">
        <v>41122</v>
      </c>
      <c r="C576" s="25">
        <v>0.48280000000000001</v>
      </c>
      <c r="D576" s="26">
        <v>555.96559999999999</v>
      </c>
      <c r="F576" s="28" t="s">
        <v>75</v>
      </c>
      <c r="G576" s="24">
        <v>41122</v>
      </c>
      <c r="H576" s="25">
        <v>0.48280000000000001</v>
      </c>
      <c r="I576" s="26">
        <v>287.46559999999999</v>
      </c>
    </row>
    <row r="577" spans="1:9" x14ac:dyDescent="0.25">
      <c r="A577" s="28" t="s">
        <v>74</v>
      </c>
      <c r="B577" s="24">
        <v>41153</v>
      </c>
      <c r="C577" s="25">
        <v>0.4551</v>
      </c>
      <c r="D577" s="26">
        <v>556.42070000000001</v>
      </c>
      <c r="F577" s="28" t="s">
        <v>75</v>
      </c>
      <c r="G577" s="24">
        <v>41153</v>
      </c>
      <c r="H577" s="25">
        <v>0.4551</v>
      </c>
      <c r="I577" s="26">
        <v>287.92070000000001</v>
      </c>
    </row>
    <row r="578" spans="1:9" x14ac:dyDescent="0.25">
      <c r="A578" s="28" t="s">
        <v>74</v>
      </c>
      <c r="B578" s="24">
        <v>41183</v>
      </c>
      <c r="C578" s="25">
        <v>0.42730000000000001</v>
      </c>
      <c r="D578" s="26">
        <v>556.84799999999996</v>
      </c>
      <c r="F578" s="28" t="s">
        <v>75</v>
      </c>
      <c r="G578" s="24">
        <v>41183</v>
      </c>
      <c r="H578" s="25">
        <v>0.42730000000000001</v>
      </c>
      <c r="I578" s="26">
        <v>288.34800000000001</v>
      </c>
    </row>
    <row r="579" spans="1:9" x14ac:dyDescent="0.25">
      <c r="A579" s="28" t="s">
        <v>74</v>
      </c>
      <c r="B579" s="24">
        <v>41214</v>
      </c>
      <c r="C579" s="25">
        <v>0.42730000000000001</v>
      </c>
      <c r="D579" s="26">
        <v>557.27530000000002</v>
      </c>
      <c r="F579" s="28" t="s">
        <v>75</v>
      </c>
      <c r="G579" s="24">
        <v>41214</v>
      </c>
      <c r="H579" s="25">
        <v>0.42730000000000001</v>
      </c>
      <c r="I579" s="26">
        <v>288.77530000000002</v>
      </c>
    </row>
    <row r="580" spans="1:9" x14ac:dyDescent="0.25">
      <c r="A580" s="28" t="s">
        <v>74</v>
      </c>
      <c r="B580" s="24">
        <v>41244</v>
      </c>
      <c r="C580" s="25">
        <v>0.41339999999999999</v>
      </c>
      <c r="D580" s="26">
        <v>557.68870000000004</v>
      </c>
      <c r="F580" s="28" t="s">
        <v>75</v>
      </c>
      <c r="G580" s="24">
        <v>41244</v>
      </c>
      <c r="H580" s="25">
        <v>0.41339999999999999</v>
      </c>
      <c r="I580" s="26">
        <v>289.18869999999998</v>
      </c>
    </row>
    <row r="581" spans="1:9" x14ac:dyDescent="0.25">
      <c r="A581" s="28" t="s">
        <v>74</v>
      </c>
      <c r="B581" s="24">
        <v>41275</v>
      </c>
      <c r="C581" s="25">
        <v>0.41339999999999999</v>
      </c>
      <c r="D581" s="26">
        <v>558.10209999999995</v>
      </c>
      <c r="F581" s="28" t="s">
        <v>75</v>
      </c>
      <c r="G581" s="24">
        <v>41275</v>
      </c>
      <c r="H581" s="25">
        <v>0.41339999999999999</v>
      </c>
      <c r="I581" s="26">
        <v>289.60210000000001</v>
      </c>
    </row>
    <row r="582" spans="1:9" x14ac:dyDescent="0.25">
      <c r="A582" s="28" t="s">
        <v>74</v>
      </c>
      <c r="B582" s="24">
        <v>41306</v>
      </c>
      <c r="C582" s="25">
        <v>0.41339999999999999</v>
      </c>
      <c r="D582" s="26">
        <v>558.51549999999997</v>
      </c>
      <c r="F582" s="28" t="s">
        <v>75</v>
      </c>
      <c r="G582" s="24">
        <v>41306</v>
      </c>
      <c r="H582" s="25">
        <v>0.41339999999999999</v>
      </c>
      <c r="I582" s="26">
        <v>290.01549999999997</v>
      </c>
    </row>
    <row r="583" spans="1:9" x14ac:dyDescent="0.25">
      <c r="A583" s="28" t="s">
        <v>74</v>
      </c>
      <c r="B583" s="24">
        <v>41334</v>
      </c>
      <c r="C583" s="25">
        <v>0.41339999999999999</v>
      </c>
      <c r="D583" s="26">
        <v>558.9289</v>
      </c>
      <c r="F583" s="28" t="s">
        <v>75</v>
      </c>
      <c r="G583" s="24">
        <v>41334</v>
      </c>
      <c r="H583" s="25">
        <v>0.41339999999999999</v>
      </c>
      <c r="I583" s="26">
        <v>290.4289</v>
      </c>
    </row>
    <row r="584" spans="1:9" x14ac:dyDescent="0.25">
      <c r="A584" s="28" t="s">
        <v>74</v>
      </c>
      <c r="B584" s="24">
        <v>41365</v>
      </c>
      <c r="C584" s="25">
        <v>0.41339999999999999</v>
      </c>
      <c r="D584" s="26">
        <v>559.34230000000002</v>
      </c>
      <c r="F584" s="28" t="s">
        <v>75</v>
      </c>
      <c r="G584" s="24">
        <v>41365</v>
      </c>
      <c r="H584" s="25">
        <v>0.41339999999999999</v>
      </c>
      <c r="I584" s="26">
        <v>290.84230000000002</v>
      </c>
    </row>
    <row r="585" spans="1:9" x14ac:dyDescent="0.25">
      <c r="A585" s="28" t="s">
        <v>74</v>
      </c>
      <c r="B585" s="24">
        <v>41395</v>
      </c>
      <c r="C585" s="25">
        <v>0.41339999999999999</v>
      </c>
      <c r="D585" s="26">
        <v>559.75570000000005</v>
      </c>
      <c r="F585" s="28" t="s">
        <v>75</v>
      </c>
      <c r="G585" s="24">
        <v>41395</v>
      </c>
      <c r="H585" s="25">
        <v>0.41339999999999999</v>
      </c>
      <c r="I585" s="26">
        <v>291.25569999999999</v>
      </c>
    </row>
    <row r="586" spans="1:9" x14ac:dyDescent="0.25">
      <c r="A586" s="28" t="s">
        <v>74</v>
      </c>
      <c r="B586" s="24">
        <v>41426</v>
      </c>
      <c r="C586" s="25">
        <v>0.42730000000000001</v>
      </c>
      <c r="D586" s="26">
        <v>560.18299999999999</v>
      </c>
      <c r="F586" s="28" t="s">
        <v>75</v>
      </c>
      <c r="G586" s="24">
        <v>41426</v>
      </c>
      <c r="H586" s="25">
        <v>0.42730000000000001</v>
      </c>
      <c r="I586" s="26">
        <v>291.68299999999999</v>
      </c>
    </row>
    <row r="587" spans="1:9" x14ac:dyDescent="0.25">
      <c r="A587" s="28" t="s">
        <v>74</v>
      </c>
      <c r="B587" s="24">
        <v>41456</v>
      </c>
      <c r="C587" s="25">
        <v>0.4551</v>
      </c>
      <c r="D587" s="26">
        <v>560.63810000000001</v>
      </c>
      <c r="F587" s="28" t="s">
        <v>75</v>
      </c>
      <c r="G587" s="24">
        <v>41456</v>
      </c>
      <c r="H587" s="25">
        <v>0.4551</v>
      </c>
      <c r="I587" s="26">
        <v>292.13810000000001</v>
      </c>
    </row>
    <row r="588" spans="1:9" x14ac:dyDescent="0.25">
      <c r="A588" s="28" t="s">
        <v>74</v>
      </c>
      <c r="B588" s="24">
        <v>41487</v>
      </c>
      <c r="C588" s="25">
        <v>0.4551</v>
      </c>
      <c r="D588" s="26">
        <v>561.09320000000002</v>
      </c>
      <c r="F588" s="28" t="s">
        <v>75</v>
      </c>
      <c r="G588" s="24">
        <v>41487</v>
      </c>
      <c r="H588" s="25">
        <v>0.4551</v>
      </c>
      <c r="I588" s="26">
        <v>292.59320000000002</v>
      </c>
    </row>
    <row r="589" spans="1:9" x14ac:dyDescent="0.25">
      <c r="A589" s="28" t="s">
        <v>74</v>
      </c>
      <c r="B589" s="24">
        <v>41518</v>
      </c>
      <c r="C589" s="25">
        <v>0.48280000000000001</v>
      </c>
      <c r="D589" s="26">
        <v>561.57600000000002</v>
      </c>
      <c r="F589" s="28" t="s">
        <v>75</v>
      </c>
      <c r="G589" s="24">
        <v>41518</v>
      </c>
      <c r="H589" s="25">
        <v>0.48280000000000001</v>
      </c>
      <c r="I589" s="26">
        <v>293.07600000000002</v>
      </c>
    </row>
    <row r="590" spans="1:9" x14ac:dyDescent="0.25">
      <c r="A590" s="28" t="s">
        <v>74</v>
      </c>
      <c r="B590" s="24">
        <v>41548</v>
      </c>
      <c r="C590" s="25">
        <v>0.5</v>
      </c>
      <c r="D590" s="26">
        <v>562.07600000000002</v>
      </c>
      <c r="F590" s="28" t="s">
        <v>75</v>
      </c>
      <c r="G590" s="24">
        <v>41548</v>
      </c>
      <c r="H590" s="25">
        <v>0.5</v>
      </c>
      <c r="I590" s="26">
        <v>293.57600000000002</v>
      </c>
    </row>
    <row r="591" spans="1:9" x14ac:dyDescent="0.25">
      <c r="A591" s="28" t="s">
        <v>74</v>
      </c>
      <c r="B591" s="24">
        <v>41579</v>
      </c>
      <c r="C591" s="25">
        <v>0.5</v>
      </c>
      <c r="D591" s="26">
        <v>562.57600000000002</v>
      </c>
      <c r="F591" s="28" t="s">
        <v>75</v>
      </c>
      <c r="G591" s="24">
        <v>41579</v>
      </c>
      <c r="H591" s="25">
        <v>0.5</v>
      </c>
      <c r="I591" s="26">
        <v>294.07600000000002</v>
      </c>
    </row>
    <row r="592" spans="1:9" x14ac:dyDescent="0.25">
      <c r="A592" s="28" t="s">
        <v>74</v>
      </c>
      <c r="B592" s="24">
        <v>41609</v>
      </c>
      <c r="C592" s="25">
        <v>0.5</v>
      </c>
      <c r="D592" s="26">
        <v>563.07600000000002</v>
      </c>
      <c r="F592" s="28" t="s">
        <v>75</v>
      </c>
      <c r="G592" s="24">
        <v>41609</v>
      </c>
      <c r="H592" s="25">
        <v>0.5</v>
      </c>
      <c r="I592" s="26">
        <v>294.57600000000002</v>
      </c>
    </row>
    <row r="593" spans="1:9" x14ac:dyDescent="0.25">
      <c r="A593" s="28" t="s">
        <v>74</v>
      </c>
      <c r="B593" s="24">
        <v>41640</v>
      </c>
      <c r="C593" s="25">
        <v>0.5</v>
      </c>
      <c r="D593" s="26">
        <v>563.57600000000002</v>
      </c>
      <c r="F593" s="28" t="s">
        <v>75</v>
      </c>
      <c r="G593" s="24">
        <v>41640</v>
      </c>
      <c r="H593" s="25">
        <v>0.5</v>
      </c>
      <c r="I593" s="26">
        <v>295.07600000000002</v>
      </c>
    </row>
    <row r="594" spans="1:9" x14ac:dyDescent="0.25">
      <c r="A594" s="28" t="s">
        <v>74</v>
      </c>
      <c r="B594" s="24">
        <v>41671</v>
      </c>
      <c r="C594" s="25">
        <v>0.5</v>
      </c>
      <c r="D594" s="26">
        <v>564.07600000000002</v>
      </c>
      <c r="F594" s="28" t="s">
        <v>75</v>
      </c>
      <c r="G594" s="24">
        <v>41671</v>
      </c>
      <c r="H594" s="25">
        <v>0.5</v>
      </c>
      <c r="I594" s="26">
        <v>295.57600000000002</v>
      </c>
    </row>
    <row r="595" spans="1:9" x14ac:dyDescent="0.25">
      <c r="A595" s="28" t="s">
        <v>74</v>
      </c>
      <c r="B595" s="24">
        <v>41699</v>
      </c>
      <c r="C595" s="25">
        <v>0.5</v>
      </c>
      <c r="D595" s="26">
        <v>564.57600000000002</v>
      </c>
      <c r="F595" s="28" t="s">
        <v>75</v>
      </c>
      <c r="G595" s="24">
        <v>41699</v>
      </c>
      <c r="H595" s="25">
        <v>0.5</v>
      </c>
      <c r="I595" s="26">
        <v>296.07600000000002</v>
      </c>
    </row>
    <row r="596" spans="1:9" x14ac:dyDescent="0.25">
      <c r="A596" s="28" t="s">
        <v>74</v>
      </c>
      <c r="B596" s="24">
        <v>41730</v>
      </c>
      <c r="C596" s="25">
        <v>0.5</v>
      </c>
      <c r="D596" s="26">
        <v>565.07600000000002</v>
      </c>
      <c r="F596" s="28" t="s">
        <v>75</v>
      </c>
      <c r="G596" s="24">
        <v>41730</v>
      </c>
      <c r="H596" s="25">
        <v>0.5</v>
      </c>
      <c r="I596" s="26">
        <v>296.57600000000002</v>
      </c>
    </row>
    <row r="597" spans="1:9" x14ac:dyDescent="0.25">
      <c r="A597" s="28" t="s">
        <v>74</v>
      </c>
      <c r="B597" s="24">
        <v>41760</v>
      </c>
      <c r="C597" s="25">
        <v>0.5</v>
      </c>
      <c r="D597" s="26">
        <v>565.57600000000002</v>
      </c>
      <c r="F597" s="28" t="s">
        <v>75</v>
      </c>
      <c r="G597" s="24">
        <v>41760</v>
      </c>
      <c r="H597" s="25">
        <v>0.5</v>
      </c>
      <c r="I597" s="26">
        <v>297.07600000000002</v>
      </c>
    </row>
    <row r="598" spans="1:9" x14ac:dyDescent="0.25">
      <c r="A598" s="28" t="s">
        <v>74</v>
      </c>
      <c r="B598" s="24">
        <v>41791</v>
      </c>
      <c r="C598" s="25">
        <v>0.5</v>
      </c>
      <c r="D598" s="26">
        <v>566.07600000000002</v>
      </c>
      <c r="F598" s="28" t="s">
        <v>75</v>
      </c>
      <c r="G598" s="24">
        <v>41791</v>
      </c>
      <c r="H598" s="25">
        <v>0.5</v>
      </c>
      <c r="I598" s="26">
        <v>297.57600000000002</v>
      </c>
    </row>
    <row r="599" spans="1:9" x14ac:dyDescent="0.25">
      <c r="A599" s="28" t="s">
        <v>74</v>
      </c>
      <c r="B599" s="24">
        <v>41821</v>
      </c>
      <c r="C599" s="25">
        <v>0.5</v>
      </c>
      <c r="D599" s="26">
        <v>566.57600000000002</v>
      </c>
      <c r="F599" s="28" t="s">
        <v>75</v>
      </c>
      <c r="G599" s="24">
        <v>41821</v>
      </c>
      <c r="H599" s="25">
        <v>0.5</v>
      </c>
      <c r="I599" s="26">
        <v>298.07600000000002</v>
      </c>
    </row>
    <row r="600" spans="1:9" x14ac:dyDescent="0.25">
      <c r="A600" s="28" t="s">
        <v>74</v>
      </c>
      <c r="B600" s="24">
        <v>41852</v>
      </c>
      <c r="C600" s="25">
        <v>0.5</v>
      </c>
      <c r="D600" s="26">
        <v>567.07600000000002</v>
      </c>
      <c r="F600" s="28" t="s">
        <v>75</v>
      </c>
      <c r="G600" s="24">
        <v>41852</v>
      </c>
      <c r="H600" s="25">
        <v>0.5</v>
      </c>
      <c r="I600" s="26">
        <v>298.57600000000002</v>
      </c>
    </row>
    <row r="601" spans="1:9" x14ac:dyDescent="0.25">
      <c r="A601" s="28" t="s">
        <v>74</v>
      </c>
      <c r="B601" s="24">
        <v>41883</v>
      </c>
      <c r="C601" s="25">
        <v>0.5</v>
      </c>
      <c r="D601" s="26">
        <v>567.57600000000002</v>
      </c>
      <c r="F601" s="28" t="s">
        <v>75</v>
      </c>
      <c r="G601" s="24">
        <v>41883</v>
      </c>
      <c r="H601" s="25">
        <v>0.5</v>
      </c>
      <c r="I601" s="26">
        <v>299.07600000000002</v>
      </c>
    </row>
    <row r="602" spans="1:9" x14ac:dyDescent="0.25">
      <c r="A602" s="28" t="s">
        <v>74</v>
      </c>
      <c r="B602" s="24">
        <v>41913</v>
      </c>
      <c r="C602" s="25">
        <v>0.5</v>
      </c>
      <c r="D602" s="26">
        <v>568.07600000000002</v>
      </c>
      <c r="F602" s="28" t="s">
        <v>75</v>
      </c>
      <c r="G602" s="24">
        <v>41913</v>
      </c>
      <c r="H602" s="25">
        <v>0.5</v>
      </c>
      <c r="I602" s="26">
        <v>299.57600000000002</v>
      </c>
    </row>
    <row r="603" spans="1:9" x14ac:dyDescent="0.25">
      <c r="A603" s="28" t="s">
        <v>74</v>
      </c>
      <c r="B603" s="24">
        <v>41944</v>
      </c>
      <c r="C603" s="25">
        <v>0.5</v>
      </c>
      <c r="D603" s="26">
        <v>568.57600000000002</v>
      </c>
      <c r="F603" s="28" t="s">
        <v>75</v>
      </c>
      <c r="G603" s="24">
        <v>41944</v>
      </c>
      <c r="H603" s="25">
        <v>0.5</v>
      </c>
      <c r="I603" s="26">
        <v>300.07600000000002</v>
      </c>
    </row>
    <row r="604" spans="1:9" x14ac:dyDescent="0.25">
      <c r="A604" s="28" t="s">
        <v>74</v>
      </c>
      <c r="B604" s="24">
        <v>41974</v>
      </c>
      <c r="C604" s="25">
        <v>0.5</v>
      </c>
      <c r="D604" s="26">
        <v>569.07600000000002</v>
      </c>
      <c r="F604" s="28" t="s">
        <v>75</v>
      </c>
      <c r="G604" s="24">
        <v>41974</v>
      </c>
      <c r="H604" s="25">
        <v>0.5</v>
      </c>
      <c r="I604" s="26">
        <v>300.57600000000002</v>
      </c>
    </row>
    <row r="605" spans="1:9" x14ac:dyDescent="0.25">
      <c r="A605" s="28" t="s">
        <v>74</v>
      </c>
      <c r="B605" s="24">
        <v>42005</v>
      </c>
      <c r="C605" s="25">
        <v>0.5</v>
      </c>
      <c r="D605" s="26">
        <v>569.57600000000002</v>
      </c>
      <c r="F605" s="28" t="s">
        <v>75</v>
      </c>
      <c r="G605" s="24">
        <v>42005</v>
      </c>
      <c r="H605" s="25">
        <v>0.5</v>
      </c>
      <c r="I605" s="26">
        <v>301.07600000000002</v>
      </c>
    </row>
    <row r="606" spans="1:9" x14ac:dyDescent="0.25">
      <c r="A606" s="28" t="s">
        <v>74</v>
      </c>
      <c r="B606" s="24">
        <v>42036</v>
      </c>
      <c r="C606" s="25">
        <v>0.5</v>
      </c>
      <c r="D606" s="26">
        <v>570.07600000000002</v>
      </c>
      <c r="F606" s="28" t="s">
        <v>75</v>
      </c>
      <c r="G606" s="24">
        <v>42036</v>
      </c>
      <c r="H606" s="25">
        <v>0.5</v>
      </c>
      <c r="I606" s="26">
        <v>301.57600000000002</v>
      </c>
    </row>
    <row r="607" spans="1:9" x14ac:dyDescent="0.25">
      <c r="A607" s="28" t="s">
        <v>74</v>
      </c>
      <c r="B607" s="24">
        <v>42064</v>
      </c>
      <c r="C607" s="25">
        <v>0.5</v>
      </c>
      <c r="D607" s="26">
        <v>570.57600000000002</v>
      </c>
      <c r="F607" s="28" t="s">
        <v>75</v>
      </c>
      <c r="G607" s="24">
        <v>42064</v>
      </c>
      <c r="H607" s="25">
        <v>0.5</v>
      </c>
      <c r="I607" s="26">
        <v>302.07600000000002</v>
      </c>
    </row>
    <row r="608" spans="1:9" x14ac:dyDescent="0.25">
      <c r="A608" s="28" t="s">
        <v>74</v>
      </c>
      <c r="B608" s="24">
        <v>42095</v>
      </c>
      <c r="C608" s="25">
        <v>0.5</v>
      </c>
      <c r="D608" s="26">
        <v>571.07600000000002</v>
      </c>
      <c r="F608" s="28" t="s">
        <v>75</v>
      </c>
      <c r="G608" s="24">
        <v>42095</v>
      </c>
      <c r="H608" s="25">
        <v>0.5</v>
      </c>
      <c r="I608" s="26">
        <v>302.57600000000002</v>
      </c>
    </row>
    <row r="609" spans="1:9" x14ac:dyDescent="0.25">
      <c r="A609" s="28" t="s">
        <v>74</v>
      </c>
      <c r="B609" s="24">
        <v>42125</v>
      </c>
      <c r="C609" s="25">
        <v>0.5</v>
      </c>
      <c r="D609" s="26">
        <v>571.57600000000002</v>
      </c>
      <c r="F609" s="28" t="s">
        <v>75</v>
      </c>
      <c r="G609" s="24">
        <v>42125</v>
      </c>
      <c r="H609" s="25">
        <v>0.5</v>
      </c>
      <c r="I609" s="26">
        <v>303.07600000000002</v>
      </c>
    </row>
    <row r="610" spans="1:9" x14ac:dyDescent="0.25">
      <c r="A610" s="28" t="s">
        <v>74</v>
      </c>
      <c r="B610" s="24">
        <v>42156</v>
      </c>
      <c r="C610" s="25">
        <v>0.5</v>
      </c>
      <c r="D610" s="26">
        <v>572.07600000000002</v>
      </c>
      <c r="F610" s="28" t="s">
        <v>75</v>
      </c>
      <c r="G610" s="24">
        <v>42156</v>
      </c>
      <c r="H610" s="25">
        <v>0.5</v>
      </c>
      <c r="I610" s="26">
        <v>303.57600000000002</v>
      </c>
    </row>
    <row r="611" spans="1:9" x14ac:dyDescent="0.25">
      <c r="A611" s="28" t="s">
        <v>74</v>
      </c>
      <c r="B611" s="24">
        <v>42186</v>
      </c>
      <c r="C611" s="25">
        <v>0.5</v>
      </c>
      <c r="D611" s="26">
        <v>572.57600000000002</v>
      </c>
      <c r="F611" s="28" t="s">
        <v>75</v>
      </c>
      <c r="G611" s="24">
        <v>42186</v>
      </c>
      <c r="H611" s="25">
        <v>0.5</v>
      </c>
      <c r="I611" s="26">
        <v>304.07600000000002</v>
      </c>
    </row>
    <row r="612" spans="1:9" x14ac:dyDescent="0.25">
      <c r="A612" s="28" t="s">
        <v>74</v>
      </c>
      <c r="B612" s="24">
        <v>42217</v>
      </c>
      <c r="C612" s="25">
        <v>0.5</v>
      </c>
      <c r="D612" s="26">
        <v>573.07600000000002</v>
      </c>
      <c r="F612" s="28" t="s">
        <v>75</v>
      </c>
      <c r="G612" s="24">
        <v>42217</v>
      </c>
      <c r="H612" s="25">
        <v>0.5</v>
      </c>
      <c r="I612" s="26">
        <v>304.57600000000002</v>
      </c>
    </row>
    <row r="613" spans="1:9" x14ac:dyDescent="0.25">
      <c r="A613" s="28" t="s">
        <v>74</v>
      </c>
      <c r="B613" s="24">
        <v>42248</v>
      </c>
      <c r="C613" s="25">
        <v>0.5</v>
      </c>
      <c r="D613" s="26">
        <v>573.57600000000002</v>
      </c>
      <c r="F613" s="28" t="s">
        <v>75</v>
      </c>
      <c r="G613" s="24">
        <v>42248</v>
      </c>
      <c r="H613" s="25">
        <v>0.5</v>
      </c>
      <c r="I613" s="26">
        <v>305.07600000000002</v>
      </c>
    </row>
    <row r="614" spans="1:9" x14ac:dyDescent="0.25">
      <c r="A614" s="28" t="s">
        <v>74</v>
      </c>
      <c r="B614" s="24">
        <v>42278</v>
      </c>
      <c r="C614" s="25">
        <v>0.5</v>
      </c>
      <c r="D614" s="26">
        <v>574.07600000000002</v>
      </c>
      <c r="F614" s="28" t="s">
        <v>75</v>
      </c>
      <c r="G614" s="24">
        <v>42278</v>
      </c>
      <c r="H614" s="25">
        <v>0.5</v>
      </c>
      <c r="I614" s="26">
        <v>305.57600000000002</v>
      </c>
    </row>
    <row r="615" spans="1:9" x14ac:dyDescent="0.25">
      <c r="A615" s="28" t="s">
        <v>74</v>
      </c>
      <c r="B615" s="24">
        <v>42309</v>
      </c>
      <c r="C615" s="25">
        <v>0.5</v>
      </c>
      <c r="D615" s="26">
        <v>574.57600000000002</v>
      </c>
      <c r="F615" s="28" t="s">
        <v>75</v>
      </c>
      <c r="G615" s="24">
        <v>42309</v>
      </c>
      <c r="H615" s="25">
        <v>0.5</v>
      </c>
      <c r="I615" s="26">
        <v>306.07600000000002</v>
      </c>
    </row>
    <row r="616" spans="1:9" x14ac:dyDescent="0.25">
      <c r="A616" s="28" t="s">
        <v>74</v>
      </c>
      <c r="B616" s="24">
        <v>42339</v>
      </c>
      <c r="C616" s="25">
        <v>0.5</v>
      </c>
      <c r="D616" s="26">
        <v>575.07600000000002</v>
      </c>
      <c r="F616" s="28" t="s">
        <v>75</v>
      </c>
      <c r="G616" s="24">
        <v>42339</v>
      </c>
      <c r="H616" s="25">
        <v>0.5</v>
      </c>
      <c r="I616" s="26">
        <v>306.57600000000002</v>
      </c>
    </row>
    <row r="617" spans="1:9" x14ac:dyDescent="0.25">
      <c r="A617" s="28" t="s">
        <v>74</v>
      </c>
      <c r="B617" s="24">
        <v>42370</v>
      </c>
      <c r="C617" s="25">
        <v>0.5</v>
      </c>
      <c r="D617" s="26">
        <v>575.57600000000002</v>
      </c>
      <c r="F617" s="28" t="s">
        <v>75</v>
      </c>
      <c r="G617" s="24">
        <v>42370</v>
      </c>
      <c r="H617" s="25">
        <v>0.5</v>
      </c>
      <c r="I617" s="26">
        <v>307.07600000000002</v>
      </c>
    </row>
    <row r="618" spans="1:9" x14ac:dyDescent="0.25">
      <c r="A618" s="28" t="s">
        <v>74</v>
      </c>
      <c r="B618" s="24">
        <v>42401</v>
      </c>
      <c r="C618" s="25">
        <v>0.5</v>
      </c>
      <c r="D618" s="26">
        <v>576.07600000000002</v>
      </c>
      <c r="F618" s="28" t="s">
        <v>75</v>
      </c>
      <c r="G618" s="24">
        <v>42401</v>
      </c>
      <c r="H618" s="25">
        <v>0.5</v>
      </c>
      <c r="I618" s="26">
        <v>307.57600000000002</v>
      </c>
    </row>
    <row r="619" spans="1:9" x14ac:dyDescent="0.25">
      <c r="A619" s="28" t="s">
        <v>74</v>
      </c>
      <c r="B619" s="24">
        <v>42430</v>
      </c>
      <c r="C619" s="25">
        <v>0.5</v>
      </c>
      <c r="D619" s="26">
        <v>576.57600000000002</v>
      </c>
      <c r="F619" s="28" t="s">
        <v>75</v>
      </c>
      <c r="G619" s="24">
        <v>42430</v>
      </c>
      <c r="H619" s="25">
        <v>0.5</v>
      </c>
      <c r="I619" s="26">
        <v>308.07600000000002</v>
      </c>
    </row>
    <row r="620" spans="1:9" x14ac:dyDescent="0.25">
      <c r="A620" s="28" t="s">
        <v>74</v>
      </c>
      <c r="B620" s="24">
        <v>42461</v>
      </c>
      <c r="C620" s="25">
        <v>0.5</v>
      </c>
      <c r="D620" s="26">
        <v>577.07600000000002</v>
      </c>
      <c r="F620" s="28" t="s">
        <v>75</v>
      </c>
      <c r="G620" s="24">
        <v>42461</v>
      </c>
      <c r="H620" s="25">
        <v>0.5</v>
      </c>
      <c r="I620" s="26">
        <v>308.57600000000002</v>
      </c>
    </row>
    <row r="621" spans="1:9" x14ac:dyDescent="0.25">
      <c r="A621" s="28" t="s">
        <v>74</v>
      </c>
      <c r="B621" s="24">
        <v>42491</v>
      </c>
      <c r="C621" s="25">
        <v>0.5</v>
      </c>
      <c r="D621" s="26">
        <v>577.57600000000002</v>
      </c>
      <c r="F621" s="28" t="s">
        <v>75</v>
      </c>
      <c r="G621" s="24">
        <v>42491</v>
      </c>
      <c r="H621" s="25">
        <v>0.5</v>
      </c>
      <c r="I621" s="26">
        <v>309.07600000000002</v>
      </c>
    </row>
    <row r="622" spans="1:9" x14ac:dyDescent="0.25">
      <c r="A622" s="28" t="s">
        <v>74</v>
      </c>
      <c r="B622" s="24">
        <v>42522</v>
      </c>
      <c r="C622" s="25">
        <v>0.5</v>
      </c>
      <c r="D622" s="26">
        <v>578.07600000000002</v>
      </c>
      <c r="F622" s="28" t="s">
        <v>75</v>
      </c>
      <c r="G622" s="24">
        <v>42522</v>
      </c>
      <c r="H622" s="25">
        <v>0.5</v>
      </c>
      <c r="I622" s="26">
        <v>309.57600000000002</v>
      </c>
    </row>
    <row r="623" spans="1:9" x14ac:dyDescent="0.25">
      <c r="A623" s="28" t="s">
        <v>74</v>
      </c>
      <c r="B623" s="24">
        <v>42552</v>
      </c>
      <c r="C623" s="25">
        <v>0.5</v>
      </c>
      <c r="D623" s="26">
        <v>578.57600000000002</v>
      </c>
      <c r="F623" s="28" t="s">
        <v>75</v>
      </c>
      <c r="G623" s="24">
        <v>42552</v>
      </c>
      <c r="H623" s="25">
        <v>0.5</v>
      </c>
      <c r="I623" s="26">
        <v>310.07600000000002</v>
      </c>
    </row>
    <row r="624" spans="1:9" x14ac:dyDescent="0.25">
      <c r="A624" s="28" t="s">
        <v>74</v>
      </c>
      <c r="B624" s="24">
        <v>42583</v>
      </c>
      <c r="C624" s="25">
        <v>0.5</v>
      </c>
      <c r="D624" s="26">
        <v>579.07600000000002</v>
      </c>
      <c r="F624" s="28" t="s">
        <v>75</v>
      </c>
      <c r="G624" s="24">
        <v>42583</v>
      </c>
      <c r="H624" s="25">
        <v>0.5</v>
      </c>
      <c r="I624" s="26">
        <v>310.57600000000002</v>
      </c>
    </row>
    <row r="625" spans="1:10" x14ac:dyDescent="0.25">
      <c r="A625" s="28" t="s">
        <v>74</v>
      </c>
      <c r="B625" s="24">
        <v>42614</v>
      </c>
      <c r="C625" s="25">
        <v>0.5</v>
      </c>
      <c r="D625" s="26">
        <v>579.57600000000002</v>
      </c>
      <c r="F625" s="28" t="s">
        <v>75</v>
      </c>
      <c r="G625" s="24">
        <v>42614</v>
      </c>
      <c r="H625" s="25">
        <v>0.5</v>
      </c>
      <c r="I625" s="26">
        <v>311.07600000000002</v>
      </c>
    </row>
    <row r="626" spans="1:10" x14ac:dyDescent="0.25">
      <c r="A626" s="28" t="s">
        <v>74</v>
      </c>
      <c r="B626" s="24">
        <v>42644</v>
      </c>
      <c r="C626" s="25">
        <v>0.5</v>
      </c>
      <c r="D626" s="26">
        <v>580.07600000000002</v>
      </c>
      <c r="F626" s="28" t="s">
        <v>75</v>
      </c>
      <c r="G626" s="24">
        <v>42644</v>
      </c>
      <c r="H626" s="25">
        <v>0.5</v>
      </c>
      <c r="I626" s="26">
        <v>311.57600000000002</v>
      </c>
    </row>
    <row r="627" spans="1:10" x14ac:dyDescent="0.25">
      <c r="A627" s="28" t="s">
        <v>74</v>
      </c>
      <c r="B627" s="24">
        <v>42675</v>
      </c>
      <c r="C627" s="25">
        <v>0.5</v>
      </c>
      <c r="D627" s="26">
        <v>580.57600000000002</v>
      </c>
      <c r="F627" s="28" t="s">
        <v>75</v>
      </c>
      <c r="G627" s="24">
        <v>42675</v>
      </c>
      <c r="H627" s="25">
        <v>0.5</v>
      </c>
      <c r="I627" s="26">
        <v>312.07600000000002</v>
      </c>
    </row>
    <row r="628" spans="1:10" x14ac:dyDescent="0.25">
      <c r="A628" s="28" t="s">
        <v>74</v>
      </c>
      <c r="B628" s="24">
        <v>42705</v>
      </c>
      <c r="C628" s="25">
        <v>0.5</v>
      </c>
      <c r="D628" s="26">
        <v>581.07600000000002</v>
      </c>
      <c r="F628" s="28" t="s">
        <v>75</v>
      </c>
      <c r="G628" s="24">
        <v>42705</v>
      </c>
      <c r="H628" s="25">
        <v>0.5</v>
      </c>
      <c r="I628" s="26">
        <v>312.57600000000002</v>
      </c>
    </row>
    <row r="629" spans="1:10" x14ac:dyDescent="0.25">
      <c r="A629" s="28" t="s">
        <v>74</v>
      </c>
      <c r="B629" s="24">
        <v>42736</v>
      </c>
      <c r="C629" s="25">
        <v>0.5</v>
      </c>
      <c r="D629" s="26">
        <v>581.57600000000002</v>
      </c>
      <c r="F629" s="28" t="s">
        <v>75</v>
      </c>
      <c r="G629" s="24">
        <v>42736</v>
      </c>
      <c r="H629" s="25">
        <v>0.5</v>
      </c>
      <c r="I629" s="26">
        <v>313.07600000000002</v>
      </c>
    </row>
    <row r="630" spans="1:10" x14ac:dyDescent="0.25">
      <c r="A630" s="28" t="s">
        <v>74</v>
      </c>
      <c r="B630" s="24">
        <v>42767</v>
      </c>
      <c r="C630" s="25">
        <v>0.5</v>
      </c>
      <c r="D630" s="26">
        <v>582.07600000000002</v>
      </c>
      <c r="F630" s="28" t="s">
        <v>75</v>
      </c>
      <c r="G630" s="24">
        <v>42767</v>
      </c>
      <c r="H630" s="25">
        <v>0.5</v>
      </c>
      <c r="I630" s="26">
        <v>313.57600000000002</v>
      </c>
    </row>
    <row r="631" spans="1:10" x14ac:dyDescent="0.25">
      <c r="A631" s="28" t="s">
        <v>74</v>
      </c>
      <c r="B631" s="24">
        <v>42795</v>
      </c>
      <c r="C631" s="25">
        <v>0.5</v>
      </c>
      <c r="D631" s="26">
        <v>582.57600000000002</v>
      </c>
      <c r="F631" s="28" t="s">
        <v>75</v>
      </c>
      <c r="G631" s="24">
        <v>42795</v>
      </c>
      <c r="H631" s="25">
        <v>0.5</v>
      </c>
      <c r="I631" s="26">
        <v>314.07600000000002</v>
      </c>
    </row>
    <row r="632" spans="1:10" x14ac:dyDescent="0.25">
      <c r="A632" s="28" t="s">
        <v>74</v>
      </c>
      <c r="B632" s="24">
        <v>42826</v>
      </c>
      <c r="C632" s="25">
        <v>0.5</v>
      </c>
      <c r="D632" s="26">
        <v>583.07600000000002</v>
      </c>
      <c r="F632" s="28" t="s">
        <v>75</v>
      </c>
      <c r="G632" s="24">
        <v>42826</v>
      </c>
      <c r="H632" s="25">
        <v>0.5</v>
      </c>
      <c r="I632" s="26">
        <v>314.57600000000002</v>
      </c>
    </row>
    <row r="633" spans="1:10" x14ac:dyDescent="0.25">
      <c r="A633" s="28" t="s">
        <v>74</v>
      </c>
      <c r="B633" s="24">
        <v>42856</v>
      </c>
      <c r="C633" s="25">
        <v>0.5</v>
      </c>
      <c r="D633" s="26">
        <v>583.57600000000002</v>
      </c>
      <c r="F633" s="28" t="s">
        <v>75</v>
      </c>
      <c r="G633" s="24">
        <v>42856</v>
      </c>
      <c r="H633" s="25">
        <v>0.5</v>
      </c>
      <c r="I633" s="26">
        <v>315.07600000000002</v>
      </c>
    </row>
    <row r="634" spans="1:10" x14ac:dyDescent="0.25">
      <c r="A634" s="28" t="s">
        <v>74</v>
      </c>
      <c r="B634" s="24">
        <v>42887</v>
      </c>
      <c r="C634" s="25">
        <v>0.5</v>
      </c>
      <c r="D634" s="26">
        <v>584.07600000000002</v>
      </c>
      <c r="F634" s="28" t="s">
        <v>75</v>
      </c>
      <c r="G634" s="24">
        <v>42887</v>
      </c>
      <c r="H634" s="25">
        <v>0.5</v>
      </c>
      <c r="I634" s="26">
        <v>315.57600000000002</v>
      </c>
    </row>
    <row r="635" spans="1:10" x14ac:dyDescent="0.25">
      <c r="A635" s="28" t="s">
        <v>74</v>
      </c>
      <c r="B635" s="24">
        <v>42917</v>
      </c>
      <c r="C635" s="25">
        <v>0.5</v>
      </c>
      <c r="D635" s="26">
        <v>584.57600000000002</v>
      </c>
      <c r="F635" s="28" t="s">
        <v>75</v>
      </c>
      <c r="G635" s="24">
        <v>42917</v>
      </c>
      <c r="H635" s="25">
        <v>0.5</v>
      </c>
      <c r="I635" s="26">
        <v>316.07600000000002</v>
      </c>
    </row>
    <row r="636" spans="1:10" x14ac:dyDescent="0.25">
      <c r="A636" s="28" t="s">
        <v>74</v>
      </c>
      <c r="B636" s="24">
        <v>42948</v>
      </c>
      <c r="C636" s="25">
        <v>0.5</v>
      </c>
      <c r="D636" s="26">
        <v>585.07600000000002</v>
      </c>
      <c r="F636" s="28" t="s">
        <v>75</v>
      </c>
      <c r="G636" s="24">
        <v>42948</v>
      </c>
      <c r="H636" s="25">
        <v>0.5</v>
      </c>
      <c r="I636" s="26">
        <v>316.57600000000002</v>
      </c>
    </row>
    <row r="637" spans="1:10" x14ac:dyDescent="0.25">
      <c r="A637" s="28" t="s">
        <v>74</v>
      </c>
      <c r="B637" s="24">
        <v>42979</v>
      </c>
      <c r="C637" s="25">
        <v>0.5</v>
      </c>
      <c r="D637" s="26">
        <v>585.57600000000002</v>
      </c>
      <c r="F637" s="28" t="s">
        <v>75</v>
      </c>
      <c r="G637" s="24">
        <v>42979</v>
      </c>
      <c r="H637" s="25">
        <v>0.5</v>
      </c>
      <c r="I637" s="26">
        <v>317.07600000000002</v>
      </c>
    </row>
    <row r="638" spans="1:10" x14ac:dyDescent="0.25">
      <c r="A638" s="28" t="s">
        <v>74</v>
      </c>
      <c r="B638" s="24">
        <v>43009</v>
      </c>
      <c r="C638" s="25">
        <v>0.5</v>
      </c>
      <c r="D638" s="26">
        <v>586.07600000000002</v>
      </c>
      <c r="F638" s="28" t="s">
        <v>75</v>
      </c>
      <c r="G638" s="24">
        <v>43009</v>
      </c>
      <c r="H638" s="25">
        <v>0.5</v>
      </c>
      <c r="I638" s="26">
        <v>317.57600000000002</v>
      </c>
    </row>
    <row r="639" spans="1:10" x14ac:dyDescent="0.25">
      <c r="A639" s="28" t="s">
        <v>74</v>
      </c>
      <c r="B639" s="24">
        <v>43040</v>
      </c>
      <c r="C639" s="25">
        <v>0.46899999999999997</v>
      </c>
      <c r="D639" s="26">
        <v>586.54499999999996</v>
      </c>
      <c r="F639" s="28" t="s">
        <v>75</v>
      </c>
      <c r="G639" s="24">
        <v>43040</v>
      </c>
      <c r="H639" s="25">
        <v>0.46899999999999997</v>
      </c>
      <c r="I639" s="26">
        <v>318.04500000000002</v>
      </c>
    </row>
    <row r="640" spans="1:10" x14ac:dyDescent="0.25">
      <c r="A640" s="28" t="s">
        <v>74</v>
      </c>
      <c r="B640" s="24">
        <v>43070</v>
      </c>
      <c r="C640" s="25">
        <v>0.42730000000000001</v>
      </c>
      <c r="D640" s="26">
        <v>586.97230000000002</v>
      </c>
      <c r="E640" s="27"/>
      <c r="F640" s="28" t="s">
        <v>75</v>
      </c>
      <c r="G640" s="24">
        <v>43070</v>
      </c>
      <c r="H640" s="25">
        <v>0.42730000000000001</v>
      </c>
      <c r="I640" s="26">
        <v>318.47230000000002</v>
      </c>
      <c r="J640" s="27"/>
    </row>
    <row r="641" spans="1:10" x14ac:dyDescent="0.25">
      <c r="A641" s="29" t="s">
        <v>74</v>
      </c>
      <c r="B641" s="24">
        <v>43101</v>
      </c>
      <c r="C641" s="27">
        <v>0.42730000000000001</v>
      </c>
      <c r="D641" s="27">
        <f t="shared" ref="D641:D646" si="0">D640+C641</f>
        <v>587.39959999999996</v>
      </c>
      <c r="F641" s="29" t="s">
        <v>75</v>
      </c>
      <c r="G641" s="24">
        <v>43101</v>
      </c>
      <c r="H641" s="27">
        <v>0.42730000000000001</v>
      </c>
      <c r="I641" s="27">
        <f t="shared" ref="I641:I646" si="1">I640+H641</f>
        <v>318.89960000000002</v>
      </c>
    </row>
    <row r="642" spans="1:10" x14ac:dyDescent="0.25">
      <c r="A642" s="28" t="s">
        <v>74</v>
      </c>
      <c r="B642" s="24">
        <v>43132</v>
      </c>
      <c r="C642" s="27">
        <v>0.39939999999999998</v>
      </c>
      <c r="D642" s="27">
        <f t="shared" si="0"/>
        <v>587.79899999999998</v>
      </c>
      <c r="F642" s="28" t="s">
        <v>75</v>
      </c>
      <c r="G642" s="24">
        <v>43132</v>
      </c>
      <c r="H642" s="27">
        <v>0.39939999999999998</v>
      </c>
      <c r="I642" s="27">
        <f t="shared" si="1"/>
        <v>319.29900000000004</v>
      </c>
    </row>
    <row r="643" spans="1:10" x14ac:dyDescent="0.25">
      <c r="A643" s="28" t="s">
        <v>74</v>
      </c>
      <c r="B643" s="24">
        <v>43160</v>
      </c>
      <c r="C643" s="27">
        <v>0.39939999999999998</v>
      </c>
      <c r="D643" s="27">
        <f t="shared" si="0"/>
        <v>588.19839999999999</v>
      </c>
      <c r="F643" s="28" t="s">
        <v>75</v>
      </c>
      <c r="G643" s="24">
        <v>43160</v>
      </c>
      <c r="H643" s="27">
        <v>0.39939999999999998</v>
      </c>
      <c r="I643" s="27">
        <f t="shared" si="1"/>
        <v>319.69840000000005</v>
      </c>
    </row>
    <row r="644" spans="1:10" x14ac:dyDescent="0.25">
      <c r="A644" s="28" t="s">
        <v>74</v>
      </c>
      <c r="B644" s="24">
        <v>43191</v>
      </c>
      <c r="C644" s="27">
        <v>0.38550000000000001</v>
      </c>
      <c r="D644" s="27">
        <f t="shared" si="0"/>
        <v>588.58389999999997</v>
      </c>
      <c r="F644" s="28" t="s">
        <v>75</v>
      </c>
      <c r="G644" s="24">
        <v>43191</v>
      </c>
      <c r="H644" s="27">
        <v>0.38550000000000001</v>
      </c>
      <c r="I644" s="27">
        <f t="shared" si="1"/>
        <v>320.08390000000003</v>
      </c>
    </row>
    <row r="645" spans="1:10" x14ac:dyDescent="0.25">
      <c r="A645" s="30" t="s">
        <v>74</v>
      </c>
      <c r="B645" s="24">
        <v>43221</v>
      </c>
      <c r="C645" s="27">
        <v>0.3715</v>
      </c>
      <c r="D645" s="27">
        <f t="shared" si="0"/>
        <v>588.95539999999994</v>
      </c>
      <c r="F645" s="28" t="s">
        <v>75</v>
      </c>
      <c r="G645" s="24">
        <v>43221</v>
      </c>
      <c r="H645" s="27">
        <v>0.3715</v>
      </c>
      <c r="I645" s="27">
        <f t="shared" si="1"/>
        <v>320.45540000000005</v>
      </c>
    </row>
    <row r="646" spans="1:10" x14ac:dyDescent="0.25">
      <c r="A646" s="31" t="s">
        <v>74</v>
      </c>
      <c r="B646" s="24">
        <v>43252</v>
      </c>
      <c r="C646" s="27">
        <v>0.3715</v>
      </c>
      <c r="D646" s="27">
        <f t="shared" si="0"/>
        <v>589.32689999999991</v>
      </c>
      <c r="F646" s="28" t="s">
        <v>75</v>
      </c>
      <c r="G646" s="24">
        <v>43252</v>
      </c>
      <c r="H646" s="27">
        <v>0.3715</v>
      </c>
      <c r="I646" s="27">
        <f t="shared" si="1"/>
        <v>320.82690000000008</v>
      </c>
    </row>
    <row r="647" spans="1:10" x14ac:dyDescent="0.25">
      <c r="A647" s="30" t="s">
        <v>74</v>
      </c>
      <c r="B647" s="24">
        <v>43282</v>
      </c>
      <c r="C647" s="27">
        <v>0.3715</v>
      </c>
      <c r="D647" s="27">
        <f t="shared" ref="D647" si="2">D646+C647</f>
        <v>589.69839999999988</v>
      </c>
      <c r="F647" s="28" t="s">
        <v>75</v>
      </c>
      <c r="G647" s="24">
        <v>43282</v>
      </c>
      <c r="H647" s="27">
        <v>0.3715</v>
      </c>
      <c r="I647" s="27">
        <f t="shared" ref="I647" si="3">I646+H647</f>
        <v>321.19840000000011</v>
      </c>
    </row>
    <row r="648" spans="1:10" x14ac:dyDescent="0.25">
      <c r="A648" s="31" t="s">
        <v>74</v>
      </c>
      <c r="B648" s="24">
        <v>43313</v>
      </c>
      <c r="C648" s="27">
        <v>0.3715</v>
      </c>
      <c r="D648" s="27">
        <f>D647+C648</f>
        <v>590.06989999999985</v>
      </c>
      <c r="F648" s="28" t="s">
        <v>75</v>
      </c>
      <c r="G648" s="24">
        <v>43313</v>
      </c>
      <c r="H648" s="27">
        <v>0.3715</v>
      </c>
      <c r="I648" s="27">
        <f>I647+H648</f>
        <v>321.56990000000013</v>
      </c>
    </row>
    <row r="649" spans="1:10" x14ac:dyDescent="0.25">
      <c r="A649" s="30" t="s">
        <v>74</v>
      </c>
      <c r="B649" s="24">
        <v>43344</v>
      </c>
      <c r="C649" s="27">
        <v>0.3715</v>
      </c>
      <c r="D649" s="27">
        <f t="shared" ref="D649:D650" si="4">D648+C649</f>
        <v>590.44139999999982</v>
      </c>
      <c r="F649" s="28" t="s">
        <v>75</v>
      </c>
      <c r="G649" s="24">
        <v>43344</v>
      </c>
      <c r="H649" s="27">
        <v>0.3715</v>
      </c>
      <c r="I649" s="27">
        <f t="shared" ref="I649:I650" si="5">I648+H649</f>
        <v>321.94140000000016</v>
      </c>
    </row>
    <row r="650" spans="1:10" x14ac:dyDescent="0.25">
      <c r="A650" s="31" t="s">
        <v>74</v>
      </c>
      <c r="B650" s="24">
        <v>43374</v>
      </c>
      <c r="C650" s="27">
        <v>0.3715</v>
      </c>
      <c r="D650" s="27">
        <f t="shared" si="4"/>
        <v>590.81289999999979</v>
      </c>
      <c r="F650" s="28" t="s">
        <v>75</v>
      </c>
      <c r="G650" s="24">
        <v>43374</v>
      </c>
      <c r="H650" s="27">
        <v>0.3715</v>
      </c>
      <c r="I650" s="27">
        <f t="shared" si="5"/>
        <v>322.31290000000018</v>
      </c>
    </row>
    <row r="651" spans="1:10" x14ac:dyDescent="0.25">
      <c r="A651" s="30" t="s">
        <v>74</v>
      </c>
      <c r="B651" s="24">
        <v>43405</v>
      </c>
      <c r="C651" s="27">
        <v>0.3715</v>
      </c>
      <c r="D651" s="27">
        <f t="shared" ref="D651" si="6">D650+C651</f>
        <v>591.18439999999975</v>
      </c>
      <c r="F651" s="28" t="s">
        <v>75</v>
      </c>
      <c r="G651" s="24">
        <v>43405</v>
      </c>
      <c r="H651" s="27">
        <v>0.3715</v>
      </c>
      <c r="I651" s="27">
        <f t="shared" ref="I651" si="7">I650+H651</f>
        <v>322.68440000000021</v>
      </c>
    </row>
    <row r="652" spans="1:10" x14ac:dyDescent="0.25">
      <c r="A652" s="31" t="s">
        <v>74</v>
      </c>
      <c r="B652" s="24">
        <v>43435</v>
      </c>
      <c r="C652" s="27">
        <v>0.3715</v>
      </c>
      <c r="D652" s="27">
        <f t="shared" ref="D652:D657" si="8">D651+C652</f>
        <v>591.55589999999972</v>
      </c>
      <c r="F652" s="28" t="s">
        <v>75</v>
      </c>
      <c r="G652" s="24">
        <v>43435</v>
      </c>
      <c r="H652" s="27">
        <v>0.3715</v>
      </c>
      <c r="I652" s="27">
        <f t="shared" ref="I652:I656" si="9">I651+H652</f>
        <v>323.05590000000024</v>
      </c>
    </row>
    <row r="653" spans="1:10" x14ac:dyDescent="0.25">
      <c r="A653" s="30" t="s">
        <v>74</v>
      </c>
      <c r="B653" s="24">
        <v>43466</v>
      </c>
      <c r="C653" s="27">
        <v>0.3715</v>
      </c>
      <c r="D653" s="27">
        <f t="shared" si="8"/>
        <v>591.92739999999969</v>
      </c>
      <c r="F653" s="28" t="s">
        <v>75</v>
      </c>
      <c r="G653" s="24">
        <v>43466</v>
      </c>
      <c r="H653" s="27">
        <v>0.3715</v>
      </c>
      <c r="I653" s="27">
        <f t="shared" si="9"/>
        <v>323.42740000000026</v>
      </c>
      <c r="J653" s="27"/>
    </row>
    <row r="654" spans="1:10" x14ac:dyDescent="0.25">
      <c r="A654" s="31" t="s">
        <v>74</v>
      </c>
      <c r="B654" s="24">
        <v>43497</v>
      </c>
      <c r="C654" s="27">
        <v>0.3715</v>
      </c>
      <c r="D654" s="27">
        <f t="shared" si="8"/>
        <v>592.29889999999966</v>
      </c>
      <c r="F654" s="28" t="s">
        <v>75</v>
      </c>
      <c r="G654" s="24">
        <v>43497</v>
      </c>
      <c r="H654" s="27">
        <v>0.3715</v>
      </c>
      <c r="I654" s="27">
        <f t="shared" si="9"/>
        <v>323.79890000000029</v>
      </c>
    </row>
    <row r="655" spans="1:10" x14ac:dyDescent="0.25">
      <c r="A655" s="31" t="s">
        <v>74</v>
      </c>
      <c r="B655" s="24">
        <v>43525</v>
      </c>
      <c r="C655" s="27">
        <v>0.3715</v>
      </c>
      <c r="D655" s="27">
        <f t="shared" si="8"/>
        <v>592.67039999999963</v>
      </c>
      <c r="F655" s="28" t="s">
        <v>75</v>
      </c>
      <c r="G655" s="24">
        <v>43525</v>
      </c>
      <c r="H655" s="27">
        <v>0.3715</v>
      </c>
      <c r="I655" s="27">
        <f t="shared" si="9"/>
        <v>324.17040000000031</v>
      </c>
    </row>
    <row r="656" spans="1:10" x14ac:dyDescent="0.25">
      <c r="A656" s="31" t="s">
        <v>74</v>
      </c>
      <c r="B656" s="24">
        <v>43556</v>
      </c>
      <c r="C656" s="27">
        <v>0.3715</v>
      </c>
      <c r="D656" s="27">
        <f t="shared" si="8"/>
        <v>593.0418999999996</v>
      </c>
      <c r="F656" s="28" t="s">
        <v>75</v>
      </c>
      <c r="G656" s="24">
        <v>43556</v>
      </c>
      <c r="H656" s="27">
        <v>0.3715</v>
      </c>
      <c r="I656" s="27">
        <f t="shared" si="9"/>
        <v>324.54190000000034</v>
      </c>
    </row>
    <row r="657" spans="1:10" x14ac:dyDescent="0.25">
      <c r="A657" s="31" t="s">
        <v>74</v>
      </c>
      <c r="B657" s="24">
        <v>43586</v>
      </c>
      <c r="C657" s="27">
        <v>0.3715</v>
      </c>
      <c r="D657" s="27">
        <f t="shared" si="8"/>
        <v>593.41339999999957</v>
      </c>
      <c r="F657" s="28" t="s">
        <v>75</v>
      </c>
      <c r="G657" s="24">
        <v>43586</v>
      </c>
      <c r="H657" s="27">
        <v>0.3715</v>
      </c>
      <c r="I657" s="27">
        <f t="shared" ref="I657:I661" si="10">I656+H657</f>
        <v>324.91340000000037</v>
      </c>
      <c r="J657" s="27"/>
    </row>
    <row r="658" spans="1:10" x14ac:dyDescent="0.25">
      <c r="A658" s="31" t="s">
        <v>74</v>
      </c>
      <c r="B658" s="24">
        <v>43617</v>
      </c>
      <c r="C658" s="27">
        <v>0.3715</v>
      </c>
      <c r="D658" s="27">
        <f t="shared" ref="D658:D667" si="11">D657+C658</f>
        <v>593.78489999999954</v>
      </c>
      <c r="F658" s="28" t="s">
        <v>75</v>
      </c>
      <c r="G658" s="24">
        <v>43617</v>
      </c>
      <c r="H658" s="27">
        <v>0.3715</v>
      </c>
      <c r="I658" s="27">
        <f t="shared" si="10"/>
        <v>325.28490000000039</v>
      </c>
    </row>
    <row r="659" spans="1:10" x14ac:dyDescent="0.25">
      <c r="A659" s="31" t="s">
        <v>74</v>
      </c>
      <c r="B659" s="24">
        <v>43647</v>
      </c>
      <c r="C659" s="27">
        <v>0.3715</v>
      </c>
      <c r="D659" s="27">
        <f t="shared" si="11"/>
        <v>594.15639999999951</v>
      </c>
      <c r="F659" s="28" t="s">
        <v>75</v>
      </c>
      <c r="G659" s="24">
        <v>43647</v>
      </c>
      <c r="H659" s="27">
        <v>0.3715</v>
      </c>
      <c r="I659" s="27">
        <f t="shared" si="10"/>
        <v>325.65640000000042</v>
      </c>
    </row>
    <row r="660" spans="1:10" x14ac:dyDescent="0.25">
      <c r="A660" s="31" t="s">
        <v>74</v>
      </c>
      <c r="B660" s="24">
        <v>43678</v>
      </c>
      <c r="C660" s="27">
        <v>0.3715</v>
      </c>
      <c r="D660" s="27">
        <f t="shared" si="11"/>
        <v>594.52789999999948</v>
      </c>
      <c r="F660" s="28" t="s">
        <v>75</v>
      </c>
      <c r="G660" s="24">
        <v>43678</v>
      </c>
      <c r="H660" s="27">
        <v>0.3715</v>
      </c>
      <c r="I660" s="27">
        <f t="shared" si="10"/>
        <v>326.02790000000044</v>
      </c>
    </row>
    <row r="661" spans="1:10" x14ac:dyDescent="0.25">
      <c r="A661" s="31" t="s">
        <v>74</v>
      </c>
      <c r="B661" s="24">
        <v>43709</v>
      </c>
      <c r="C661" s="27">
        <v>0.34339999999999998</v>
      </c>
      <c r="D661" s="27">
        <f t="shared" si="11"/>
        <v>594.87129999999945</v>
      </c>
      <c r="F661" s="28" t="s">
        <v>75</v>
      </c>
      <c r="G661" s="24">
        <v>43709</v>
      </c>
      <c r="H661" s="27">
        <v>0.34339999999999998</v>
      </c>
      <c r="I661" s="27">
        <f t="shared" si="10"/>
        <v>326.37130000000042</v>
      </c>
    </row>
    <row r="662" spans="1:10" x14ac:dyDescent="0.25">
      <c r="A662" s="31" t="s">
        <v>74</v>
      </c>
      <c r="B662" s="24">
        <v>43739</v>
      </c>
      <c r="C662" s="27">
        <v>0.34339999999999998</v>
      </c>
      <c r="D662" s="27">
        <f t="shared" si="11"/>
        <v>595.21469999999943</v>
      </c>
      <c r="F662" s="28" t="s">
        <v>75</v>
      </c>
      <c r="G662" s="24">
        <v>43739</v>
      </c>
      <c r="H662" s="27">
        <v>0.34339999999999998</v>
      </c>
      <c r="I662" s="27">
        <f t="shared" ref="I662:I667" si="12">I661+H662</f>
        <v>326.71470000000039</v>
      </c>
    </row>
    <row r="663" spans="1:10" x14ac:dyDescent="0.25">
      <c r="A663" s="31" t="s">
        <v>74</v>
      </c>
      <c r="B663" s="24">
        <v>43770</v>
      </c>
      <c r="C663" s="27">
        <v>0.31530000000000002</v>
      </c>
      <c r="D663" s="27">
        <f t="shared" si="11"/>
        <v>595.5299999999994</v>
      </c>
      <c r="F663" s="28" t="s">
        <v>75</v>
      </c>
      <c r="G663" s="24">
        <v>43770</v>
      </c>
      <c r="H663" s="27">
        <v>0.31530000000000002</v>
      </c>
      <c r="I663" s="27">
        <f t="shared" si="12"/>
        <v>327.03000000000037</v>
      </c>
    </row>
    <row r="664" spans="1:10" x14ac:dyDescent="0.25">
      <c r="A664" s="31" t="s">
        <v>74</v>
      </c>
      <c r="B664" s="24">
        <v>43800</v>
      </c>
      <c r="C664" s="27">
        <v>0.28710000000000002</v>
      </c>
      <c r="D664" s="27">
        <f t="shared" si="11"/>
        <v>595.81709999999941</v>
      </c>
      <c r="F664" s="28" t="s">
        <v>75</v>
      </c>
      <c r="G664" s="24">
        <v>43800</v>
      </c>
      <c r="H664" s="27">
        <v>0.28710000000000002</v>
      </c>
      <c r="I664" s="27">
        <f t="shared" si="12"/>
        <v>327.31710000000038</v>
      </c>
    </row>
    <row r="665" spans="1:10" x14ac:dyDescent="0.25">
      <c r="A665" s="31" t="s">
        <v>74</v>
      </c>
      <c r="B665" s="24">
        <v>43831</v>
      </c>
      <c r="C665" s="27">
        <v>0.28710000000000002</v>
      </c>
      <c r="D665" s="27">
        <f t="shared" si="11"/>
        <v>596.10419999999942</v>
      </c>
      <c r="F665" s="28" t="s">
        <v>75</v>
      </c>
      <c r="G665" s="24">
        <v>43831</v>
      </c>
      <c r="H665" s="27">
        <v>0.28710000000000002</v>
      </c>
      <c r="I665" s="27">
        <f t="shared" si="12"/>
        <v>327.60420000000039</v>
      </c>
    </row>
    <row r="666" spans="1:10" x14ac:dyDescent="0.25">
      <c r="A666" s="31" t="s">
        <v>74</v>
      </c>
      <c r="B666" s="24">
        <v>43862</v>
      </c>
      <c r="C666" s="27">
        <v>0.25879999999999997</v>
      </c>
      <c r="D666" s="27">
        <f t="shared" si="11"/>
        <v>596.36299999999937</v>
      </c>
      <c r="F666" s="28" t="s">
        <v>75</v>
      </c>
      <c r="G666" s="24">
        <v>43862</v>
      </c>
      <c r="H666" s="27">
        <v>0.25879999999999997</v>
      </c>
      <c r="I666" s="27">
        <f t="shared" si="12"/>
        <v>327.8630000000004</v>
      </c>
    </row>
    <row r="667" spans="1:10" x14ac:dyDescent="0.25">
      <c r="A667" s="31" t="s">
        <v>74</v>
      </c>
      <c r="B667" s="24">
        <v>43891</v>
      </c>
      <c r="C667" s="27">
        <v>0.25879999999999997</v>
      </c>
      <c r="D667" s="27">
        <f t="shared" si="11"/>
        <v>596.62179999999933</v>
      </c>
      <c r="F667" s="28" t="s">
        <v>75</v>
      </c>
      <c r="G667" s="24">
        <v>43891</v>
      </c>
      <c r="H667" s="27">
        <v>0.25879999999999997</v>
      </c>
      <c r="I667" s="27">
        <f t="shared" si="12"/>
        <v>328.12180000000041</v>
      </c>
    </row>
    <row r="668" spans="1:10" x14ac:dyDescent="0.25">
      <c r="A668" s="31" t="s">
        <v>74</v>
      </c>
      <c r="B668" s="24">
        <v>43922</v>
      </c>
      <c r="C668" s="27">
        <v>0.24460000000000001</v>
      </c>
      <c r="D668" s="27">
        <f t="shared" ref="D668" si="13">D667+C668</f>
        <v>596.86639999999932</v>
      </c>
      <c r="F668" s="28" t="s">
        <v>75</v>
      </c>
      <c r="G668" s="24">
        <v>43922</v>
      </c>
      <c r="H668" s="27">
        <v>0.24460000000000001</v>
      </c>
      <c r="I668" s="27">
        <f t="shared" ref="I668" si="14">I667+H668</f>
        <v>328.3664000000004</v>
      </c>
    </row>
    <row r="669" spans="1:10" x14ac:dyDescent="0.25">
      <c r="A669" s="31" t="s">
        <v>74</v>
      </c>
      <c r="B669" s="24">
        <v>43952</v>
      </c>
      <c r="C669" s="27">
        <v>0.2162</v>
      </c>
      <c r="D669" s="27">
        <f t="shared" ref="D669:D677" si="15">D668+C669</f>
        <v>597.08259999999927</v>
      </c>
      <c r="F669" s="28" t="s">
        <v>75</v>
      </c>
      <c r="G669" s="24">
        <v>43952</v>
      </c>
      <c r="H669" s="27">
        <v>0.2162</v>
      </c>
      <c r="I669" s="27">
        <f t="shared" ref="I669:I677" si="16">I668+H669</f>
        <v>328.58260000000041</v>
      </c>
    </row>
    <row r="670" spans="1:10" x14ac:dyDescent="0.25">
      <c r="A670" s="31" t="s">
        <v>74</v>
      </c>
      <c r="B670" s="24">
        <v>43983</v>
      </c>
      <c r="C670" s="27">
        <v>0.2162</v>
      </c>
      <c r="D670" s="27">
        <f t="shared" si="15"/>
        <v>597.29879999999923</v>
      </c>
      <c r="F670" s="28" t="s">
        <v>75</v>
      </c>
      <c r="G670" s="24">
        <v>43983</v>
      </c>
      <c r="H670" s="27">
        <v>0.2162</v>
      </c>
      <c r="I670" s="27">
        <f t="shared" si="16"/>
        <v>328.79880000000043</v>
      </c>
    </row>
    <row r="671" spans="1:10" x14ac:dyDescent="0.25">
      <c r="A671" s="31" t="s">
        <v>74</v>
      </c>
      <c r="B671" s="24">
        <v>44013</v>
      </c>
      <c r="C671" s="27">
        <v>0.17330000000000001</v>
      </c>
      <c r="D671" s="27">
        <f t="shared" si="15"/>
        <v>597.47209999999927</v>
      </c>
      <c r="F671" s="28" t="s">
        <v>75</v>
      </c>
      <c r="G671" s="24">
        <v>44013</v>
      </c>
      <c r="H671" s="27">
        <v>0.17330000000000001</v>
      </c>
      <c r="I671" s="27">
        <f t="shared" si="16"/>
        <v>328.97210000000041</v>
      </c>
    </row>
    <row r="672" spans="1:10" x14ac:dyDescent="0.25">
      <c r="A672" s="31" t="s">
        <v>74</v>
      </c>
      <c r="B672" s="24">
        <v>44044</v>
      </c>
      <c r="C672" s="27">
        <v>0.1303</v>
      </c>
      <c r="D672" s="27">
        <f t="shared" si="15"/>
        <v>597.60239999999931</v>
      </c>
      <c r="F672" s="28" t="s">
        <v>75</v>
      </c>
      <c r="G672" s="24">
        <v>44044</v>
      </c>
      <c r="H672" s="27">
        <v>0.1303</v>
      </c>
      <c r="I672" s="27">
        <f t="shared" si="16"/>
        <v>329.10240000000039</v>
      </c>
    </row>
    <row r="673" spans="1:9" x14ac:dyDescent="0.25">
      <c r="A673" s="31" t="s">
        <v>74</v>
      </c>
      <c r="B673" s="24">
        <v>44075</v>
      </c>
      <c r="C673" s="27">
        <v>0.1303</v>
      </c>
      <c r="D673" s="27">
        <f t="shared" si="15"/>
        <v>597.73269999999934</v>
      </c>
      <c r="F673" s="28" t="s">
        <v>75</v>
      </c>
      <c r="G673" s="24">
        <v>44075</v>
      </c>
      <c r="H673" s="27">
        <v>0.1303</v>
      </c>
      <c r="I673" s="27">
        <f t="shared" si="16"/>
        <v>329.23270000000036</v>
      </c>
    </row>
    <row r="674" spans="1:9" x14ac:dyDescent="0.25">
      <c r="A674" s="31" t="s">
        <v>74</v>
      </c>
      <c r="B674" s="24">
        <v>44105</v>
      </c>
      <c r="C674" s="27">
        <v>0.1159</v>
      </c>
      <c r="D674" s="27">
        <f t="shared" si="15"/>
        <v>597.84859999999935</v>
      </c>
      <c r="F674" s="28" t="s">
        <v>75</v>
      </c>
      <c r="G674" s="24">
        <v>44105</v>
      </c>
      <c r="H674" s="27">
        <v>0.1159</v>
      </c>
      <c r="I674" s="27">
        <f t="shared" si="16"/>
        <v>329.34860000000037</v>
      </c>
    </row>
    <row r="675" spans="1:9" x14ac:dyDescent="0.25">
      <c r="A675" s="31" t="s">
        <v>74</v>
      </c>
      <c r="B675" s="24">
        <v>44136</v>
      </c>
      <c r="C675" s="27">
        <v>0.1159</v>
      </c>
      <c r="D675" s="27">
        <f t="shared" si="15"/>
        <v>597.96449999999936</v>
      </c>
      <c r="F675" s="28" t="s">
        <v>75</v>
      </c>
      <c r="G675" s="24">
        <v>44136</v>
      </c>
      <c r="H675" s="27">
        <v>0.1159</v>
      </c>
      <c r="I675" s="27">
        <f t="shared" si="16"/>
        <v>329.46450000000038</v>
      </c>
    </row>
    <row r="676" spans="1:9" x14ac:dyDescent="0.25">
      <c r="A676" s="31" t="s">
        <v>74</v>
      </c>
      <c r="B676" s="24">
        <v>44166</v>
      </c>
      <c r="C676" s="27">
        <v>0.1159</v>
      </c>
      <c r="D676" s="27">
        <f t="shared" si="15"/>
        <v>598.08039999999937</v>
      </c>
      <c r="F676" s="28" t="s">
        <v>75</v>
      </c>
      <c r="G676" s="24">
        <v>44166</v>
      </c>
      <c r="H676" s="27">
        <v>0.1159</v>
      </c>
      <c r="I676" s="27">
        <f t="shared" si="16"/>
        <v>329.5804000000004</v>
      </c>
    </row>
    <row r="677" spans="1:9" x14ac:dyDescent="0.25">
      <c r="A677" s="31" t="s">
        <v>74</v>
      </c>
      <c r="B677" s="24">
        <v>44197</v>
      </c>
      <c r="C677" s="27">
        <v>0.1159</v>
      </c>
      <c r="D677" s="27">
        <f t="shared" si="15"/>
        <v>598.19629999999938</v>
      </c>
      <c r="F677" s="28" t="s">
        <v>75</v>
      </c>
      <c r="G677" s="24">
        <v>44197</v>
      </c>
      <c r="H677" s="27">
        <v>0.1159</v>
      </c>
      <c r="I677" s="27">
        <f t="shared" si="16"/>
        <v>329.69630000000041</v>
      </c>
    </row>
    <row r="678" spans="1:9" x14ac:dyDescent="0.25">
      <c r="A678" s="31" t="s">
        <v>74</v>
      </c>
      <c r="B678" s="24">
        <v>44228</v>
      </c>
      <c r="C678" s="27">
        <v>0.1159</v>
      </c>
      <c r="D678" s="27">
        <f t="shared" ref="D678:D679" si="17">D677+C678</f>
        <v>598.31219999999939</v>
      </c>
      <c r="F678" s="28" t="s">
        <v>75</v>
      </c>
      <c r="G678" s="24">
        <v>44228</v>
      </c>
      <c r="H678" s="27">
        <v>0.1159</v>
      </c>
      <c r="I678" s="27">
        <f t="shared" ref="I678:I680" si="18">I677+H678</f>
        <v>329.81220000000042</v>
      </c>
    </row>
    <row r="679" spans="1:9" x14ac:dyDescent="0.25">
      <c r="A679" s="31" t="s">
        <v>74</v>
      </c>
      <c r="B679" s="24">
        <v>44256</v>
      </c>
      <c r="C679" s="27">
        <v>0.1159</v>
      </c>
      <c r="D679" s="27">
        <f t="shared" si="17"/>
        <v>598.4280999999994</v>
      </c>
      <c r="F679" s="28" t="s">
        <v>75</v>
      </c>
      <c r="G679" s="24">
        <v>44256</v>
      </c>
      <c r="H679" s="27">
        <v>0.1159</v>
      </c>
      <c r="I679" s="27">
        <f t="shared" si="18"/>
        <v>329.92810000000043</v>
      </c>
    </row>
    <row r="680" spans="1:9" x14ac:dyDescent="0.25">
      <c r="A680" s="31" t="s">
        <v>74</v>
      </c>
      <c r="B680" s="24">
        <v>44287</v>
      </c>
      <c r="C680" s="27">
        <v>0.1159</v>
      </c>
      <c r="D680" s="27">
        <f t="shared" ref="D680:D681" si="19">D679+C680</f>
        <v>598.54399999999941</v>
      </c>
      <c r="F680" s="28" t="s">
        <v>75</v>
      </c>
      <c r="G680" s="24">
        <v>44287</v>
      </c>
      <c r="H680" s="27">
        <v>0.1159</v>
      </c>
      <c r="I680" s="27">
        <f t="shared" si="18"/>
        <v>330.04400000000044</v>
      </c>
    </row>
    <row r="681" spans="1:9" x14ac:dyDescent="0.25">
      <c r="A681" s="31" t="s">
        <v>74</v>
      </c>
      <c r="B681" s="24">
        <v>44317</v>
      </c>
      <c r="C681" s="27">
        <v>0.159</v>
      </c>
      <c r="D681" s="27">
        <f t="shared" si="19"/>
        <v>598.70299999999941</v>
      </c>
      <c r="F681" s="28" t="s">
        <v>75</v>
      </c>
      <c r="G681" s="24">
        <v>44317</v>
      </c>
      <c r="H681" s="27">
        <v>0.159</v>
      </c>
      <c r="I681" s="27">
        <f t="shared" ref="I681:I683" si="20">I680+H681</f>
        <v>330.20300000000043</v>
      </c>
    </row>
    <row r="682" spans="1:9" x14ac:dyDescent="0.25">
      <c r="A682" s="31" t="s">
        <v>74</v>
      </c>
      <c r="B682" s="24">
        <v>44348</v>
      </c>
      <c r="C682" s="27">
        <v>0.159</v>
      </c>
      <c r="D682" s="27">
        <f t="shared" ref="D682:D687" si="21">D681+C682</f>
        <v>598.8619999999994</v>
      </c>
      <c r="F682" s="28" t="s">
        <v>75</v>
      </c>
      <c r="G682" s="24">
        <v>44348</v>
      </c>
      <c r="H682" s="27">
        <v>0.159</v>
      </c>
      <c r="I682" s="27">
        <f t="shared" si="20"/>
        <v>330.36200000000042</v>
      </c>
    </row>
    <row r="683" spans="1:9" x14ac:dyDescent="0.25">
      <c r="A683" s="31" t="s">
        <v>74</v>
      </c>
      <c r="B683" s="24">
        <v>44378</v>
      </c>
      <c r="C683" s="27">
        <v>0.2019</v>
      </c>
      <c r="D683" s="27">
        <f t="shared" si="21"/>
        <v>599.06389999999942</v>
      </c>
      <c r="F683" s="28" t="s">
        <v>75</v>
      </c>
      <c r="G683" s="24">
        <v>44378</v>
      </c>
      <c r="H683" s="27">
        <v>0.2019</v>
      </c>
      <c r="I683" s="27">
        <f t="shared" si="20"/>
        <v>330.56390000000044</v>
      </c>
    </row>
    <row r="684" spans="1:9" x14ac:dyDescent="0.25">
      <c r="A684" s="31" t="s">
        <v>74</v>
      </c>
      <c r="B684" s="24">
        <v>44409</v>
      </c>
      <c r="C684" s="27">
        <v>0.24460000000000001</v>
      </c>
      <c r="D684" s="27">
        <f t="shared" si="21"/>
        <v>599.30849999999941</v>
      </c>
      <c r="F684" s="28" t="s">
        <v>75</v>
      </c>
      <c r="G684" s="24">
        <v>44409</v>
      </c>
      <c r="H684" s="27">
        <v>0.24460000000000001</v>
      </c>
      <c r="I684" s="27">
        <f t="shared" ref="I684:I685" si="22">I683+H684</f>
        <v>330.80850000000044</v>
      </c>
    </row>
    <row r="685" spans="1:9" x14ac:dyDescent="0.25">
      <c r="A685" s="31" t="s">
        <v>74</v>
      </c>
      <c r="B685" s="24">
        <v>44440</v>
      </c>
      <c r="C685" s="27">
        <v>0.24460000000000001</v>
      </c>
      <c r="D685" s="27">
        <f t="shared" si="21"/>
        <v>599.5530999999994</v>
      </c>
      <c r="F685" s="28" t="s">
        <v>75</v>
      </c>
      <c r="G685" s="24">
        <v>44440</v>
      </c>
      <c r="H685" s="27">
        <v>0.24460000000000001</v>
      </c>
      <c r="I685" s="27">
        <f t="shared" si="22"/>
        <v>331.05310000000043</v>
      </c>
    </row>
    <row r="686" spans="1:9" x14ac:dyDescent="0.25">
      <c r="A686" s="31" t="s">
        <v>74</v>
      </c>
      <c r="B686" s="24">
        <v>44470</v>
      </c>
      <c r="C686" s="27">
        <v>0.30120000000000002</v>
      </c>
      <c r="D686" s="27">
        <f t="shared" si="21"/>
        <v>599.8542999999994</v>
      </c>
      <c r="F686" s="28" t="s">
        <v>75</v>
      </c>
      <c r="G686" s="24">
        <v>44470</v>
      </c>
      <c r="H686" s="27">
        <v>0.30120000000000002</v>
      </c>
      <c r="I686" s="27">
        <f t="shared" ref="I686:I688" si="23">I685+H686</f>
        <v>331.35430000000042</v>
      </c>
    </row>
    <row r="687" spans="1:9" x14ac:dyDescent="0.25">
      <c r="A687" s="31" t="s">
        <v>74</v>
      </c>
      <c r="B687" s="24">
        <v>44501</v>
      </c>
      <c r="C687" s="27">
        <v>0.35749999999999998</v>
      </c>
      <c r="D687" s="27">
        <f t="shared" si="21"/>
        <v>600.21179999999936</v>
      </c>
      <c r="F687" s="28" t="s">
        <v>75</v>
      </c>
      <c r="G687" s="24">
        <v>44501</v>
      </c>
      <c r="H687" s="27">
        <v>0.35749999999999998</v>
      </c>
      <c r="I687" s="27">
        <f t="shared" si="23"/>
        <v>331.71180000000044</v>
      </c>
    </row>
    <row r="688" spans="1:9" x14ac:dyDescent="0.25">
      <c r="A688" s="31" t="s">
        <v>74</v>
      </c>
      <c r="B688" s="24">
        <v>44531</v>
      </c>
      <c r="C688" s="27">
        <v>0.44119999999999998</v>
      </c>
      <c r="D688" s="27">
        <f t="shared" ref="D688" si="24">D687+C688</f>
        <v>600.65299999999934</v>
      </c>
      <c r="F688" s="28" t="s">
        <v>75</v>
      </c>
      <c r="G688" s="24">
        <v>44531</v>
      </c>
      <c r="H688" s="27">
        <v>0.44119999999999998</v>
      </c>
      <c r="I688" s="27">
        <f t="shared" si="23"/>
        <v>332.15300000000042</v>
      </c>
    </row>
    <row r="689" spans="1:9" x14ac:dyDescent="0.25">
      <c r="A689" s="31" t="s">
        <v>74</v>
      </c>
      <c r="B689" s="24">
        <v>44562</v>
      </c>
      <c r="C689" s="27">
        <v>0.49020000000000002</v>
      </c>
      <c r="D689" s="27">
        <f t="shared" ref="D689:D690" si="25">D688+C689</f>
        <v>601.1431999999993</v>
      </c>
      <c r="F689" s="28" t="s">
        <v>75</v>
      </c>
      <c r="G689" s="24">
        <v>44562</v>
      </c>
      <c r="H689" s="27">
        <v>0.49020000000000002</v>
      </c>
      <c r="I689" s="27">
        <f t="shared" ref="I689:I690" si="26">I688+H689</f>
        <v>332.64320000000043</v>
      </c>
    </row>
    <row r="690" spans="1:9" x14ac:dyDescent="0.25">
      <c r="A690" s="31" t="s">
        <v>74</v>
      </c>
      <c r="B690" s="24">
        <v>44593</v>
      </c>
      <c r="C690" s="27">
        <v>0.56079999999999997</v>
      </c>
      <c r="D690" s="27">
        <f t="shared" si="25"/>
        <v>601.70399999999927</v>
      </c>
      <c r="F690" s="28" t="s">
        <v>75</v>
      </c>
      <c r="G690" s="24">
        <v>44593</v>
      </c>
      <c r="H690" s="27">
        <v>0.56079999999999997</v>
      </c>
      <c r="I690" s="27">
        <f t="shared" si="26"/>
        <v>333.20400000000041</v>
      </c>
    </row>
    <row r="691" spans="1:9" x14ac:dyDescent="0.25">
      <c r="A691" s="31" t="s">
        <v>74</v>
      </c>
      <c r="B691" s="24">
        <v>44621</v>
      </c>
      <c r="C691" s="27">
        <v>0.5</v>
      </c>
      <c r="D691" s="27">
        <f t="shared" ref="D691" si="27">D690+C691</f>
        <v>602.20399999999927</v>
      </c>
      <c r="F691" s="28" t="s">
        <v>75</v>
      </c>
      <c r="G691" s="24">
        <v>44621</v>
      </c>
      <c r="H691" s="27">
        <v>0.5</v>
      </c>
      <c r="I691" s="27">
        <f t="shared" ref="I691" si="28">I690+H691</f>
        <v>333.70400000000041</v>
      </c>
    </row>
    <row r="692" spans="1:9" x14ac:dyDescent="0.25">
      <c r="A692" s="31" t="s">
        <v>74</v>
      </c>
      <c r="B692" s="24">
        <v>44652</v>
      </c>
      <c r="C692" s="27">
        <v>0.59760000000000002</v>
      </c>
      <c r="D692" s="27">
        <f t="shared" ref="D692:D693" si="29">D691+C692</f>
        <v>602.80159999999933</v>
      </c>
      <c r="F692" s="28" t="s">
        <v>75</v>
      </c>
      <c r="G692" s="24">
        <v>44652</v>
      </c>
      <c r="H692" s="27">
        <v>0.59760000000000002</v>
      </c>
      <c r="I692" s="27">
        <f t="shared" ref="I692:I693" si="30">I691+H692</f>
        <v>334.30160000000041</v>
      </c>
    </row>
    <row r="693" spans="1:9" x14ac:dyDescent="0.25">
      <c r="A693" s="31" t="s">
        <v>74</v>
      </c>
      <c r="B693" s="24">
        <v>44682</v>
      </c>
      <c r="C693" s="27">
        <v>0.55579999999999996</v>
      </c>
      <c r="D693" s="27">
        <f t="shared" si="29"/>
        <v>603.3573999999993</v>
      </c>
      <c r="F693" s="28" t="s">
        <v>75</v>
      </c>
      <c r="G693" s="24">
        <v>44682</v>
      </c>
      <c r="H693" s="27">
        <v>0.55579999999999996</v>
      </c>
      <c r="I693" s="27">
        <f t="shared" si="30"/>
        <v>334.85740000000038</v>
      </c>
    </row>
    <row r="694" spans="1:9" x14ac:dyDescent="0.25">
      <c r="A694" s="31" t="s">
        <v>74</v>
      </c>
      <c r="B694" s="24">
        <v>44713</v>
      </c>
      <c r="C694" s="27">
        <v>0.66710000000000003</v>
      </c>
      <c r="D694" s="27">
        <f>D693+C694</f>
        <v>604.02449999999931</v>
      </c>
      <c r="F694" s="28" t="s">
        <v>75</v>
      </c>
      <c r="G694" s="24">
        <v>44713</v>
      </c>
      <c r="H694" s="27">
        <v>0.66710000000000003</v>
      </c>
      <c r="I694" s="27">
        <f t="shared" ref="I694:I696" si="31">I693+H694</f>
        <v>335.52450000000039</v>
      </c>
    </row>
    <row r="695" spans="1:9" x14ac:dyDescent="0.25">
      <c r="A695" s="31" t="s">
        <v>74</v>
      </c>
      <c r="B695" s="24">
        <v>44743</v>
      </c>
      <c r="C695" s="27">
        <v>0.64910000000000001</v>
      </c>
      <c r="D695" s="27">
        <f t="shared" ref="D695:D696" si="32">D694+C695</f>
        <v>604.67359999999928</v>
      </c>
      <c r="F695" s="28" t="s">
        <v>75</v>
      </c>
      <c r="G695" s="24">
        <v>44743</v>
      </c>
      <c r="H695" s="27">
        <v>0.64910000000000001</v>
      </c>
      <c r="I695" s="27">
        <f t="shared" si="31"/>
        <v>336.17360000000036</v>
      </c>
    </row>
    <row r="696" spans="1:9" x14ac:dyDescent="0.25">
      <c r="A696" s="31" t="s">
        <v>74</v>
      </c>
      <c r="B696" s="24">
        <v>44774</v>
      </c>
      <c r="C696" s="27">
        <v>0.66390000000000005</v>
      </c>
      <c r="D696" s="27">
        <f t="shared" si="32"/>
        <v>605.3374999999993</v>
      </c>
      <c r="F696" s="28" t="s">
        <v>75</v>
      </c>
      <c r="G696" s="24">
        <v>44774</v>
      </c>
      <c r="H696" s="27">
        <v>0.66390000000000005</v>
      </c>
      <c r="I696" s="27">
        <f t="shared" si="31"/>
        <v>336.83750000000038</v>
      </c>
    </row>
    <row r="697" spans="1:9" x14ac:dyDescent="0.25">
      <c r="A697" s="31" t="s">
        <v>74</v>
      </c>
      <c r="B697" s="24">
        <v>44805</v>
      </c>
      <c r="C697" s="27">
        <v>0.74209999999999998</v>
      </c>
      <c r="D697" s="27">
        <f t="shared" ref="D697:D698" si="33">D696+C697</f>
        <v>606.07959999999935</v>
      </c>
      <c r="F697" s="28" t="s">
        <v>75</v>
      </c>
      <c r="G697" s="24">
        <v>44805</v>
      </c>
      <c r="H697" s="27">
        <v>0.74209999999999998</v>
      </c>
      <c r="I697" s="27">
        <f t="shared" ref="I697:I698" si="34">I696+H697</f>
        <v>337.57960000000037</v>
      </c>
    </row>
    <row r="698" spans="1:9" x14ac:dyDescent="0.25">
      <c r="A698" s="31" t="s">
        <v>74</v>
      </c>
      <c r="B698" s="24">
        <v>44835</v>
      </c>
      <c r="C698" s="27">
        <v>0.68140000000000001</v>
      </c>
      <c r="D698" s="27">
        <f t="shared" si="33"/>
        <v>606.7609999999994</v>
      </c>
      <c r="F698" s="28" t="s">
        <v>75</v>
      </c>
      <c r="G698" s="24">
        <v>44835</v>
      </c>
      <c r="H698" s="27">
        <v>0.68140000000000001</v>
      </c>
      <c r="I698" s="27">
        <f t="shared" si="34"/>
        <v>338.26100000000037</v>
      </c>
    </row>
    <row r="699" spans="1:9" x14ac:dyDescent="0.25">
      <c r="A699" s="31" t="s">
        <v>74</v>
      </c>
      <c r="B699" s="24">
        <v>44866</v>
      </c>
      <c r="C699" s="27">
        <v>0.65010000000000001</v>
      </c>
      <c r="D699" s="27">
        <f t="shared" ref="D699" si="35">D698+C699</f>
        <v>607.41109999999935</v>
      </c>
      <c r="F699" s="28" t="s">
        <v>75</v>
      </c>
      <c r="G699" s="24">
        <v>44866</v>
      </c>
      <c r="H699" s="27">
        <v>0.65010000000000001</v>
      </c>
      <c r="I699" s="27">
        <f t="shared" ref="I699" si="36">I698+H699</f>
        <v>338.91110000000037</v>
      </c>
    </row>
    <row r="700" spans="1:9" x14ac:dyDescent="0.25">
      <c r="A700" s="31" t="s">
        <v>74</v>
      </c>
      <c r="B700" s="24">
        <v>44896</v>
      </c>
      <c r="C700" s="27">
        <v>0.65149999999999997</v>
      </c>
      <c r="D700" s="27">
        <f t="shared" ref="D700" si="37">D699+C700</f>
        <v>608.06259999999941</v>
      </c>
      <c r="F700" s="28" t="s">
        <v>75</v>
      </c>
      <c r="G700" s="24">
        <v>44896</v>
      </c>
      <c r="H700" s="27">
        <v>0.65149999999999997</v>
      </c>
      <c r="I700" s="27">
        <f t="shared" ref="I700" si="38">I699+H700</f>
        <v>339.56260000000037</v>
      </c>
    </row>
    <row r="701" spans="1:9" x14ac:dyDescent="0.25">
      <c r="A701" s="31" t="s">
        <v>74</v>
      </c>
      <c r="B701" s="24">
        <v>44927</v>
      </c>
      <c r="C701" s="27">
        <v>0.70820000000000005</v>
      </c>
      <c r="D701" s="27">
        <f t="shared" ref="D701:D704" si="39">D700+C701</f>
        <v>608.77079999999944</v>
      </c>
      <c r="F701" s="28" t="s">
        <v>75</v>
      </c>
      <c r="G701" s="24">
        <v>44927</v>
      </c>
      <c r="H701" s="27">
        <v>0.70820000000000005</v>
      </c>
      <c r="I701" s="27">
        <f t="shared" ref="I701:I704" si="40">I700+H701</f>
        <v>340.27080000000035</v>
      </c>
    </row>
    <row r="702" spans="1:9" x14ac:dyDescent="0.25">
      <c r="A702" s="31" t="s">
        <v>74</v>
      </c>
      <c r="B702" s="24">
        <v>44958</v>
      </c>
      <c r="C702" s="27">
        <v>0.70909999999999995</v>
      </c>
      <c r="D702" s="27">
        <f t="shared" si="39"/>
        <v>609.47989999999947</v>
      </c>
      <c r="F702" s="28" t="s">
        <v>75</v>
      </c>
      <c r="G702" s="24">
        <v>44958</v>
      </c>
      <c r="H702" s="27">
        <v>0.70909999999999995</v>
      </c>
      <c r="I702" s="27">
        <f t="shared" si="40"/>
        <v>340.97990000000033</v>
      </c>
    </row>
    <row r="703" spans="1:9" x14ac:dyDescent="0.25">
      <c r="A703" s="31" t="s">
        <v>74</v>
      </c>
      <c r="B703" s="24">
        <v>44986</v>
      </c>
      <c r="C703" s="27">
        <v>0.58340000000000003</v>
      </c>
      <c r="D703" s="27">
        <f t="shared" si="39"/>
        <v>610.06329999999946</v>
      </c>
      <c r="F703" s="28" t="s">
        <v>75</v>
      </c>
      <c r="G703" s="24">
        <v>44986</v>
      </c>
      <c r="H703" s="27">
        <v>0.58340000000000003</v>
      </c>
      <c r="I703" s="27">
        <f t="shared" si="40"/>
        <v>341.56330000000031</v>
      </c>
    </row>
    <row r="704" spans="1:9" x14ac:dyDescent="0.25">
      <c r="A704" s="31" t="s">
        <v>74</v>
      </c>
      <c r="B704" s="24">
        <v>45017</v>
      </c>
      <c r="C704" s="27">
        <v>0.74039999999999995</v>
      </c>
      <c r="D704" s="27">
        <f t="shared" si="39"/>
        <v>610.80369999999948</v>
      </c>
      <c r="F704" s="28" t="s">
        <v>75</v>
      </c>
      <c r="G704" s="24">
        <v>45017</v>
      </c>
      <c r="H704" s="27">
        <v>0.74039999999999995</v>
      </c>
      <c r="I704" s="27">
        <f t="shared" si="40"/>
        <v>342.30370000000033</v>
      </c>
    </row>
  </sheetData>
  <sortState ref="F2:I640">
    <sortCondition ref="G2:G640"/>
  </sortState>
  <phoneticPr fontId="17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D43"/>
  <sheetViews>
    <sheetView workbookViewId="0">
      <selection activeCell="B2" sqref="B2"/>
    </sheetView>
  </sheetViews>
  <sheetFormatPr defaultRowHeight="15" x14ac:dyDescent="0.25"/>
  <cols>
    <col min="1" max="3" width="19" customWidth="1"/>
    <col min="4" max="4" width="16.7109375" bestFit="1" customWidth="1"/>
  </cols>
  <sheetData>
    <row r="1" spans="1:2" x14ac:dyDescent="0.25">
      <c r="A1" s="15" t="s">
        <v>16</v>
      </c>
      <c r="B1" s="12">
        <f>LARGE(Índices!A:A,1)</f>
        <v>45017</v>
      </c>
    </row>
    <row r="2" spans="1:2" x14ac:dyDescent="0.25">
      <c r="A2" s="15" t="s">
        <v>18</v>
      </c>
      <c r="B2" s="13">
        <v>1302</v>
      </c>
    </row>
    <row r="3" spans="1:2" x14ac:dyDescent="0.25">
      <c r="A3" s="15" t="s">
        <v>17</v>
      </c>
      <c r="B3" s="14">
        <f>B2*60</f>
        <v>78120</v>
      </c>
    </row>
    <row r="5" spans="1:2" x14ac:dyDescent="0.25">
      <c r="A5" s="15" t="s">
        <v>26</v>
      </c>
    </row>
    <row r="6" spans="1:2" x14ac:dyDescent="0.25">
      <c r="A6" s="16" t="s">
        <v>27</v>
      </c>
      <c r="B6">
        <f>IF(AND('Limite de RPV'!D9="SELIC",YEAR('Limite de RPV'!D13)&lt;1995),1,0)</f>
        <v>0</v>
      </c>
    </row>
    <row r="7" spans="1:2" x14ac:dyDescent="0.25">
      <c r="A7" t="s">
        <v>29</v>
      </c>
    </row>
    <row r="8" spans="1:2" x14ac:dyDescent="0.25">
      <c r="A8" s="16" t="s">
        <v>28</v>
      </c>
      <c r="B8">
        <f>IF(AND('Limite de RPV'!D9="IPCA-E",OR(YEAR('Limite de RPV'!D13)&lt;1964,AND(YEAR('Limite de RPV'!D13)=1964,MONTH('Limite de RPV'!D13)&lt;10))),1,0)</f>
        <v>0</v>
      </c>
    </row>
    <row r="9" spans="1:2" x14ac:dyDescent="0.25">
      <c r="A9" t="s">
        <v>76</v>
      </c>
    </row>
    <row r="11" spans="1:2" x14ac:dyDescent="0.25">
      <c r="A11" s="15" t="s">
        <v>24</v>
      </c>
    </row>
    <row r="12" spans="1:2" x14ac:dyDescent="0.25">
      <c r="A12" t="s">
        <v>25</v>
      </c>
    </row>
    <row r="13" spans="1:2" x14ac:dyDescent="0.25">
      <c r="A13" t="s">
        <v>23</v>
      </c>
    </row>
    <row r="14" spans="1:2" x14ac:dyDescent="0.25">
      <c r="A14" t="s">
        <v>92</v>
      </c>
    </row>
    <row r="15" spans="1:2" x14ac:dyDescent="0.25">
      <c r="A15" t="s">
        <v>56</v>
      </c>
    </row>
    <row r="17" spans="1:4" x14ac:dyDescent="0.25">
      <c r="A17" s="15" t="s">
        <v>31</v>
      </c>
    </row>
    <row r="18" spans="1:4" x14ac:dyDescent="0.25">
      <c r="A18" s="16" t="s">
        <v>32</v>
      </c>
      <c r="B18" s="16" t="s">
        <v>33</v>
      </c>
      <c r="C18" s="16" t="s">
        <v>30</v>
      </c>
      <c r="D18" s="16" t="s">
        <v>34</v>
      </c>
    </row>
    <row r="19" spans="1:4" x14ac:dyDescent="0.25">
      <c r="A19" s="17">
        <v>15646</v>
      </c>
      <c r="B19" s="17">
        <v>24515</v>
      </c>
      <c r="C19" t="s">
        <v>35</v>
      </c>
      <c r="D19" s="18" t="s">
        <v>36</v>
      </c>
    </row>
    <row r="20" spans="1:4" x14ac:dyDescent="0.25">
      <c r="A20" s="17">
        <v>24516</v>
      </c>
      <c r="B20" s="17">
        <v>25702</v>
      </c>
      <c r="C20" t="s">
        <v>37</v>
      </c>
      <c r="D20" s="18" t="s">
        <v>38</v>
      </c>
    </row>
    <row r="21" spans="1:4" x14ac:dyDescent="0.25">
      <c r="A21" s="17">
        <v>25703</v>
      </c>
      <c r="B21" s="17">
        <v>31470</v>
      </c>
      <c r="C21" t="s">
        <v>35</v>
      </c>
      <c r="D21" s="18" t="s">
        <v>36</v>
      </c>
    </row>
    <row r="22" spans="1:4" x14ac:dyDescent="0.25">
      <c r="A22" s="17">
        <v>31471</v>
      </c>
      <c r="B22" s="17">
        <v>32523</v>
      </c>
      <c r="C22" t="s">
        <v>39</v>
      </c>
      <c r="D22" s="18" t="s">
        <v>40</v>
      </c>
    </row>
    <row r="23" spans="1:4" x14ac:dyDescent="0.25">
      <c r="A23" s="17">
        <v>32524</v>
      </c>
      <c r="B23" s="17">
        <v>32947</v>
      </c>
      <c r="C23" t="s">
        <v>41</v>
      </c>
      <c r="D23" s="18" t="s">
        <v>42</v>
      </c>
    </row>
    <row r="24" spans="1:4" x14ac:dyDescent="0.25">
      <c r="A24" s="17">
        <v>32948</v>
      </c>
      <c r="B24" s="17">
        <v>34181</v>
      </c>
      <c r="C24" t="s">
        <v>35</v>
      </c>
      <c r="D24" s="18" t="s">
        <v>36</v>
      </c>
    </row>
    <row r="25" spans="1:4" x14ac:dyDescent="0.25">
      <c r="A25" s="17">
        <v>34182</v>
      </c>
      <c r="B25" s="17">
        <v>34515</v>
      </c>
      <c r="C25" t="s">
        <v>43</v>
      </c>
      <c r="D25" s="18" t="s">
        <v>44</v>
      </c>
    </row>
    <row r="26" spans="1:4" x14ac:dyDescent="0.25">
      <c r="A26" s="17">
        <v>34516</v>
      </c>
      <c r="B26" s="17">
        <f ca="1">TODAY()</f>
        <v>45017</v>
      </c>
      <c r="C26" t="s">
        <v>45</v>
      </c>
      <c r="D26" s="18" t="s">
        <v>46</v>
      </c>
    </row>
    <row r="27" spans="1:4" x14ac:dyDescent="0.25">
      <c r="A27" s="18"/>
      <c r="B27" s="18"/>
      <c r="D27" s="18"/>
    </row>
    <row r="28" spans="1:4" x14ac:dyDescent="0.25">
      <c r="A28" s="15" t="s">
        <v>47</v>
      </c>
      <c r="B28" s="18"/>
      <c r="D28" s="18"/>
    </row>
    <row r="29" spans="1:4" x14ac:dyDescent="0.25">
      <c r="A29" s="16" t="s">
        <v>51</v>
      </c>
      <c r="B29" s="19" t="s">
        <v>77</v>
      </c>
      <c r="C29" s="19" t="s">
        <v>3</v>
      </c>
      <c r="D29" s="19" t="s">
        <v>53</v>
      </c>
    </row>
    <row r="30" spans="1:4" x14ac:dyDescent="0.25">
      <c r="A30" s="16" t="s">
        <v>50</v>
      </c>
      <c r="B30" s="18">
        <f>IF(OR(YEAR('Limite de RPV'!D13)&lt;1994,AND(YEAR('Limite de RPV'!D13)=1994,MONTH('Limite de RPV'!D13)&lt;7)),1,0)</f>
        <v>1</v>
      </c>
      <c r="C30" s="37">
        <f>IF(AND('Limite de RPV'!D9="SELIC",YEAR('Limite de RPV'!D13)&lt;1995),1,0)</f>
        <v>0</v>
      </c>
      <c r="D30" s="18">
        <f>SUM(B30:C30)</f>
        <v>1</v>
      </c>
    </row>
    <row r="31" spans="1:4" x14ac:dyDescent="0.25">
      <c r="A31" s="16" t="s">
        <v>49</v>
      </c>
      <c r="B31" s="18">
        <f>IF('Limite de RPV'!D14&lt;=0,1,0)</f>
        <v>1</v>
      </c>
      <c r="C31" s="37">
        <f>IF('Limite de RPV'!D14&lt;=0,1,0)</f>
        <v>1</v>
      </c>
      <c r="D31" s="18">
        <f t="shared" ref="D31:D32" si="0">SUM(B31:C31)</f>
        <v>2</v>
      </c>
    </row>
    <row r="32" spans="1:4" x14ac:dyDescent="0.25">
      <c r="A32" s="16" t="s">
        <v>48</v>
      </c>
      <c r="B32" s="18">
        <f>IF(OR('Limite de RPV'!D15&lt;0,'Limite de RPV'!D15=""),1,0)</f>
        <v>1</v>
      </c>
      <c r="C32" s="37">
        <f>IF(OR('Limite de RPV'!D15&lt;0,'Limite de RPV'!D15=""),1,0)</f>
        <v>1</v>
      </c>
      <c r="D32" s="18">
        <f t="shared" si="0"/>
        <v>2</v>
      </c>
    </row>
    <row r="33" spans="1:4" x14ac:dyDescent="0.25">
      <c r="A33" s="16" t="s">
        <v>52</v>
      </c>
      <c r="B33" s="93">
        <f>SUM(B30:C32)</f>
        <v>5</v>
      </c>
      <c r="C33" s="93"/>
      <c r="D33" s="18"/>
    </row>
    <row r="34" spans="1:4" x14ac:dyDescent="0.25">
      <c r="A34" s="18"/>
      <c r="B34" s="18"/>
      <c r="D34" s="18"/>
    </row>
    <row r="35" spans="1:4" x14ac:dyDescent="0.25">
      <c r="A35" s="15" t="s">
        <v>58</v>
      </c>
      <c r="B35" s="18"/>
      <c r="D35" s="18"/>
    </row>
    <row r="36" spans="1:4" x14ac:dyDescent="0.25">
      <c r="A36" s="20">
        <v>0</v>
      </c>
      <c r="B36" s="18"/>
      <c r="D36" s="18"/>
    </row>
    <row r="37" spans="1:4" x14ac:dyDescent="0.25">
      <c r="A37" s="20">
        <v>5.0000000000000001E-3</v>
      </c>
      <c r="B37" s="18"/>
      <c r="D37" s="18"/>
    </row>
    <row r="38" spans="1:4" x14ac:dyDescent="0.25">
      <c r="A38" s="20">
        <v>0.01</v>
      </c>
      <c r="B38" s="18"/>
      <c r="D38" s="18"/>
    </row>
    <row r="39" spans="1:4" x14ac:dyDescent="0.25">
      <c r="A39" s="18"/>
      <c r="B39" s="18"/>
      <c r="D39" s="18"/>
    </row>
    <row r="40" spans="1:4" x14ac:dyDescent="0.25">
      <c r="A40" s="18"/>
      <c r="B40" s="18"/>
      <c r="D40" s="18"/>
    </row>
    <row r="41" spans="1:4" x14ac:dyDescent="0.25">
      <c r="A41" s="18"/>
      <c r="B41" s="18"/>
      <c r="D41" s="18"/>
    </row>
    <row r="42" spans="1:4" x14ac:dyDescent="0.25">
      <c r="A42" s="18"/>
      <c r="B42" s="18"/>
      <c r="D42" s="18"/>
    </row>
    <row r="43" spans="1:4" x14ac:dyDescent="0.25">
      <c r="A43" s="18"/>
      <c r="B43" s="18"/>
      <c r="D43" s="18"/>
    </row>
  </sheetData>
  <customSheetViews>
    <customSheetView guid="{5BF2B44F-A685-4356-BC24-0BCCFE9086C4}">
      <selection activeCell="I21" sqref="I21"/>
      <pageMargins left="0.511811024" right="0.511811024" top="0.78740157499999996" bottom="0.78740157499999996" header="0.31496062000000002" footer="0.31496062000000002"/>
    </customSheetView>
  </customSheetViews>
  <mergeCells count="1">
    <mergeCell ref="B33:C3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Limite de RPV</vt:lpstr>
      <vt:lpstr>Índices</vt:lpstr>
      <vt:lpstr>Juros</vt:lpstr>
      <vt:lpstr>Dados de Referencia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ALICE HAMADA</cp:lastModifiedBy>
  <cp:lastPrinted>2016-10-03T12:37:12Z</cp:lastPrinted>
  <dcterms:created xsi:type="dcterms:W3CDTF">2016-07-13T20:23:20Z</dcterms:created>
  <dcterms:modified xsi:type="dcterms:W3CDTF">2023-04-01T14:36:07Z</dcterms:modified>
</cp:coreProperties>
</file>