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19200" windowHeight="813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86" i="2" l="1"/>
  <c r="H386" i="2"/>
  <c r="I743" i="4" l="1"/>
  <c r="D743" i="4"/>
  <c r="I386" i="2"/>
  <c r="D385" i="2"/>
  <c r="I742" i="4" l="1"/>
  <c r="D742" i="4"/>
  <c r="G385" i="2"/>
  <c r="H385" i="2"/>
  <c r="I385" i="2"/>
  <c r="D384" i="2"/>
  <c r="D17" i="1" l="1"/>
  <c r="I741" i="4"/>
  <c r="D741" i="4"/>
  <c r="D383" i="2"/>
  <c r="I377" i="2" l="1"/>
  <c r="I378" i="2" s="1"/>
  <c r="I379" i="2" s="1"/>
  <c r="I380" i="2" s="1"/>
  <c r="I381" i="2" s="1"/>
  <c r="I382" i="2" s="1"/>
  <c r="I383" i="2" s="1"/>
  <c r="I384" i="2" s="1"/>
  <c r="H377" i="2"/>
  <c r="G377" i="2"/>
  <c r="G378" i="2" s="1"/>
  <c r="I740" i="4" l="1"/>
  <c r="D740" i="4"/>
  <c r="D382" i="2"/>
  <c r="I739" i="4" l="1"/>
  <c r="D739" i="4"/>
  <c r="D381" i="2"/>
  <c r="D380" i="2" l="1"/>
  <c r="I738" i="4" l="1"/>
  <c r="D738" i="4"/>
  <c r="I737" i="4" l="1"/>
  <c r="D737" i="4"/>
  <c r="D379" i="2"/>
  <c r="H378" i="2" l="1"/>
  <c r="H379" i="2" s="1"/>
  <c r="H380" i="2" s="1"/>
  <c r="H381" i="2" s="1"/>
  <c r="H382" i="2" s="1"/>
  <c r="H383" i="2" s="1"/>
  <c r="H384" i="2" s="1"/>
  <c r="G379" i="2"/>
  <c r="G380" i="2" s="1"/>
  <c r="G381" i="2" s="1"/>
  <c r="G382" i="2" s="1"/>
  <c r="G383" i="2" s="1"/>
  <c r="G384" i="2" s="1"/>
  <c r="D378" i="2" l="1"/>
  <c r="D54" i="1"/>
  <c r="D67" i="1" l="1"/>
  <c r="I736" i="4" l="1"/>
  <c r="D736" i="4"/>
  <c r="D377" i="2" l="1"/>
  <c r="I735" i="4" l="1"/>
  <c r="D735" i="4"/>
  <c r="D53" i="1" l="1"/>
  <c r="F70" i="1" l="1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l="1"/>
  <c r="D18" i="2" s="1"/>
  <c r="D17" i="2" s="1"/>
  <c r="D16" i="2" s="1"/>
  <c r="D15" i="2" s="1"/>
  <c r="D14" i="2" s="1"/>
  <c r="D13" i="2" s="1"/>
  <c r="D641" i="4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12" i="2" l="1"/>
  <c r="D11" i="2" s="1"/>
  <c r="D10" i="2" s="1"/>
  <c r="D9" i="2" s="1"/>
  <c r="D8" i="2" s="1"/>
  <c r="D7" i="2" s="1"/>
  <c r="D6" i="2" s="1"/>
  <c r="D5" i="2" s="1"/>
  <c r="D4" i="2" s="1"/>
  <c r="D3" i="2" s="1"/>
  <c r="D2" i="2" s="1"/>
  <c r="D671" i="4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F382" i="2" s="1"/>
  <c r="F383" i="2" s="1"/>
  <c r="F384" i="2" s="1"/>
  <c r="F385" i="2" s="1"/>
  <c r="F386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l="1"/>
  <c r="D83" i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<sst xmlns="http://schemas.openxmlformats.org/spreadsheetml/2006/main" count="1628" uniqueCount="113">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</sst>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_-* #,##0.0000000000_-;\-* #,##0.00000000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3" fillId="0" borderId="0"/>
  </cellStyleXfs>
  <cellXfs count="100">
    <xf numFmtId="0" fontId="0" fillId="0" borderId="0" xfId="0"/>
    <xf numFmtId="166" fontId="3" fillId="4" borderId="1" xfId="1" applyNumberFormat="1" applyFont="1" applyFill="1" applyBorder="1" applyAlignment="1">
      <alignment wrapText="1"/>
    </xf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1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2" fillId="0" borderId="1" xfId="5" applyFont="1" applyFill="1" applyBorder="1" applyAlignment="1">
      <alignment horizontal="center" vertical="center" wrapText="1"/>
    </xf>
    <xf numFmtId="0" fontId="12" fillId="0" borderId="10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0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7" fillId="5" borderId="1" xfId="4" applyNumberFormat="1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15" fillId="0" borderId="0" xfId="0" applyFont="1" applyAlignment="1" applyProtection="1">
      <alignment vertical="center"/>
    </xf>
    <xf numFmtId="0" fontId="15" fillId="7" borderId="0" xfId="0" applyFont="1" applyFill="1" applyAlignment="1" applyProtection="1">
      <alignment vertical="center"/>
    </xf>
    <xf numFmtId="43" fontId="15" fillId="0" borderId="0" xfId="1" applyFont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15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8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left" vertical="center"/>
    </xf>
    <xf numFmtId="44" fontId="19" fillId="8" borderId="0" xfId="2" applyFont="1" applyFill="1" applyAlignment="1" applyProtection="1">
      <alignment vertical="center"/>
    </xf>
    <xf numFmtId="0" fontId="19" fillId="8" borderId="0" xfId="0" applyFont="1" applyFill="1" applyAlignment="1" applyProtection="1">
      <alignment horizontal="left" vertical="center"/>
    </xf>
    <xf numFmtId="0" fontId="19" fillId="8" borderId="0" xfId="0" applyFont="1" applyFill="1" applyAlignment="1" applyProtection="1">
      <alignment horizontal="center" vertical="center"/>
    </xf>
    <xf numFmtId="43" fontId="19" fillId="8" borderId="0" xfId="1" applyFont="1" applyFill="1" applyAlignment="1" applyProtection="1">
      <alignment horizontal="center" vertical="center"/>
    </xf>
    <xf numFmtId="170" fontId="19" fillId="8" borderId="0" xfId="1" applyNumberFormat="1" applyFont="1" applyFill="1" applyAlignment="1" applyProtection="1">
      <alignment horizontal="left" vertical="center"/>
    </xf>
    <xf numFmtId="168" fontId="19" fillId="8" borderId="0" xfId="3" applyNumberFormat="1" applyFont="1" applyFill="1" applyAlignment="1" applyProtection="1">
      <alignment horizontal="center" vertical="center"/>
    </xf>
    <xf numFmtId="44" fontId="19" fillId="8" borderId="0" xfId="2" applyFont="1" applyFill="1" applyAlignment="1" applyProtection="1">
      <alignment horizontal="center" vertical="center"/>
    </xf>
    <xf numFmtId="10" fontId="22" fillId="9" borderId="0" xfId="3" applyNumberFormat="1" applyFont="1" applyFill="1" applyAlignment="1" applyProtection="1">
      <alignment horizontal="center" vertical="center"/>
      <protection locked="0"/>
    </xf>
    <xf numFmtId="10" fontId="22" fillId="9" borderId="0" xfId="3" applyNumberFormat="1" applyFont="1" applyFill="1" applyAlignment="1" applyProtection="1">
      <alignment horizontal="center" vertical="center"/>
    </xf>
    <xf numFmtId="43" fontId="22" fillId="9" borderId="0" xfId="1" applyFont="1" applyFill="1" applyAlignment="1" applyProtection="1">
      <alignment horizontal="center" vertical="center"/>
    </xf>
    <xf numFmtId="173" fontId="22" fillId="9" borderId="0" xfId="1" applyNumberFormat="1" applyFont="1" applyFill="1" applyAlignment="1" applyProtection="1">
      <alignment horizontal="center" vertical="center"/>
      <protection locked="0"/>
    </xf>
    <xf numFmtId="43" fontId="22" fillId="9" borderId="0" xfId="1" applyFont="1" applyFill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</xf>
    <xf numFmtId="0" fontId="20" fillId="8" borderId="0" xfId="0" applyFont="1" applyFill="1" applyAlignment="1" applyProtection="1">
      <alignment horizontal="left" vertical="center"/>
    </xf>
    <xf numFmtId="44" fontId="19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174" fontId="19" fillId="8" borderId="0" xfId="0" applyNumberFormat="1" applyFont="1" applyFill="1" applyAlignment="1" applyProtection="1">
      <alignment horizontal="center" vertical="center"/>
    </xf>
    <xf numFmtId="175" fontId="19" fillId="8" borderId="0" xfId="1" applyNumberFormat="1" applyFont="1" applyFill="1" applyAlignment="1" applyProtection="1">
      <alignment horizontal="left" vertical="center"/>
    </xf>
    <xf numFmtId="176" fontId="19" fillId="8" borderId="0" xfId="0" applyNumberFormat="1" applyFont="1" applyFill="1" applyAlignment="1" applyProtection="1">
      <alignment horizontal="center" vertical="center"/>
    </xf>
    <xf numFmtId="0" fontId="24" fillId="7" borderId="0" xfId="0" applyFont="1" applyFill="1" applyAlignment="1" applyProtection="1">
      <alignment horizontal="right" vertical="center"/>
    </xf>
    <xf numFmtId="14" fontId="19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5" fillId="8" borderId="0" xfId="0" applyFont="1" applyFill="1" applyAlignment="1" applyProtection="1">
      <alignment horizontal="left" vertical="center"/>
    </xf>
    <xf numFmtId="174" fontId="15" fillId="8" borderId="0" xfId="0" applyNumberFormat="1" applyFont="1" applyFill="1" applyAlignment="1" applyProtection="1">
      <alignment horizontal="center" vertical="center"/>
    </xf>
    <xf numFmtId="44" fontId="15" fillId="8" borderId="0" xfId="2" applyFont="1" applyFill="1" applyAlignment="1" applyProtection="1">
      <alignment horizontal="left" vertical="center"/>
    </xf>
    <xf numFmtId="14" fontId="20" fillId="8" borderId="0" xfId="0" applyNumberFormat="1" applyFont="1" applyFill="1" applyAlignment="1" applyProtection="1">
      <alignment horizontal="center" vertical="center"/>
    </xf>
    <xf numFmtId="44" fontId="25" fillId="8" borderId="0" xfId="2" applyFont="1" applyFill="1" applyAlignment="1" applyProtection="1">
      <alignment horizontal="left" vertical="center"/>
    </xf>
    <xf numFmtId="44" fontId="20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0" fontId="0" fillId="0" borderId="0" xfId="0" applyAlignment="1">
      <alignment vertical="center"/>
    </xf>
    <xf numFmtId="179" fontId="3" fillId="10" borderId="1" xfId="1" applyNumberFormat="1" applyFont="1" applyFill="1" applyBorder="1" applyAlignment="1">
      <alignment wrapText="1"/>
    </xf>
    <xf numFmtId="14" fontId="3" fillId="4" borderId="1" xfId="1" applyNumberFormat="1" applyFont="1" applyFill="1" applyBorder="1" applyAlignment="1">
      <alignment wrapText="1"/>
    </xf>
    <xf numFmtId="167" fontId="3" fillId="10" borderId="1" xfId="1" applyNumberFormat="1" applyFont="1" applyFill="1" applyBorder="1" applyAlignment="1">
      <alignment horizontal="center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4" fontId="27" fillId="2" borderId="0" xfId="0" applyNumberFormat="1" applyFont="1" applyFill="1" applyBorder="1" applyAlignment="1" applyProtection="1">
      <alignment horizontal="center" vertical="center"/>
      <protection locked="0"/>
    </xf>
    <xf numFmtId="165" fontId="27" fillId="2" borderId="0" xfId="3" applyNumberFormat="1" applyFont="1" applyFill="1" applyBorder="1" applyAlignment="1" applyProtection="1">
      <alignment horizontal="center" vertical="center"/>
      <protection locked="0"/>
    </xf>
    <xf numFmtId="164" fontId="26" fillId="3" borderId="1" xfId="1" applyNumberFormat="1" applyFont="1" applyFill="1" applyBorder="1" applyAlignment="1">
      <alignment horizontal="center" vertical="center" wrapText="1"/>
    </xf>
    <xf numFmtId="164" fontId="26" fillId="3" borderId="0" xfId="1" applyNumberFormat="1" applyFont="1" applyFill="1" applyBorder="1" applyAlignment="1">
      <alignment horizontal="center" vertical="center" wrapText="1"/>
    </xf>
    <xf numFmtId="167" fontId="3" fillId="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169" fontId="0" fillId="0" borderId="0" xfId="0" applyNumberFormat="1" applyFont="1"/>
    <xf numFmtId="0" fontId="19" fillId="8" borderId="0" xfId="0" applyFont="1" applyFill="1" applyAlignment="1" applyProtection="1">
      <alignment horizontal="center" vertical="center"/>
    </xf>
    <xf numFmtId="0" fontId="19" fillId="8" borderId="2" xfId="0" applyFont="1" applyFill="1" applyBorder="1" applyAlignment="1" applyProtection="1">
      <alignment horizontal="center" vertical="center"/>
    </xf>
    <xf numFmtId="0" fontId="19" fillId="8" borderId="3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7" xfId="0" applyFont="1" applyFill="1" applyBorder="1" applyAlignment="1" applyProtection="1">
      <alignment horizontal="center" vertical="center"/>
    </xf>
    <xf numFmtId="0" fontId="23" fillId="8" borderId="2" xfId="0" applyFont="1" applyFill="1" applyBorder="1" applyAlignment="1" applyProtection="1">
      <alignment horizontal="center" vertical="center"/>
    </xf>
    <xf numFmtId="0" fontId="23" fillId="8" borderId="8" xfId="0" applyFont="1" applyFill="1" applyBorder="1" applyAlignment="1" applyProtection="1">
      <alignment horizontal="center" vertical="center"/>
    </xf>
    <xf numFmtId="0" fontId="23" fillId="8" borderId="5" xfId="0" applyFont="1" applyFill="1" applyBorder="1" applyAlignment="1" applyProtection="1">
      <alignment horizontal="center" vertical="center"/>
    </xf>
    <xf numFmtId="0" fontId="16" fillId="8" borderId="3" xfId="0" applyFont="1" applyFill="1" applyBorder="1" applyAlignment="1" applyProtection="1">
      <alignment horizontal="center" vertical="center" wrapText="1"/>
    </xf>
    <xf numFmtId="0" fontId="16" fillId="8" borderId="4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 applyProtection="1">
      <alignment horizontal="center" vertical="center" wrapText="1"/>
    </xf>
    <xf numFmtId="0" fontId="16" fillId="8" borderId="9" xfId="0" applyFont="1" applyFill="1" applyBorder="1" applyAlignment="1" applyProtection="1">
      <alignment horizontal="center" vertical="center" wrapText="1"/>
    </xf>
    <xf numFmtId="0" fontId="16" fillId="8" borderId="6" xfId="0" applyFont="1" applyFill="1" applyBorder="1" applyAlignment="1" applyProtection="1">
      <alignment horizontal="center" vertical="center" wrapText="1"/>
    </xf>
    <xf numFmtId="0" fontId="16" fillId="8" borderId="7" xfId="0" applyFont="1" applyFill="1" applyBorder="1" applyAlignment="1" applyProtection="1">
      <alignment horizontal="center" vertical="center" wrapText="1"/>
    </xf>
    <xf numFmtId="14" fontId="19" fillId="8" borderId="0" xfId="0" applyNumberFormat="1" applyFont="1" applyFill="1" applyAlignment="1" applyProtection="1">
      <alignment horizontal="center" vertical="center"/>
    </xf>
    <xf numFmtId="0" fontId="22" fillId="9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</xf>
    <xf numFmtId="0" fontId="20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5.5" zeroHeight="1" x14ac:dyDescent="0.35"/>
  <cols>
    <col min="1" max="1" width="3.54296875" style="24" customWidth="1"/>
    <col min="2" max="2" width="39.54296875" style="24" customWidth="1"/>
    <col min="3" max="3" width="7" style="24" bestFit="1" customWidth="1"/>
    <col min="4" max="4" width="26.453125" style="24" bestFit="1" customWidth="1"/>
    <col min="5" max="5" width="19.54296875" style="24" customWidth="1"/>
    <col min="6" max="6" width="17.81640625" style="24" bestFit="1" customWidth="1"/>
    <col min="7" max="7" width="19.54296875" style="24" customWidth="1"/>
    <col min="8" max="8" width="0.54296875" style="24" customWidth="1"/>
    <col min="9" max="19" width="0" style="24" hidden="1" customWidth="1"/>
    <col min="20" max="16384" width="9.1796875" style="24" hidden="1"/>
  </cols>
  <sheetData>
    <row r="1" spans="1:16384" x14ac:dyDescent="0.35"/>
    <row r="2" spans="1:16384" s="27" customFormat="1" ht="12.5" x14ac:dyDescent="0.35">
      <c r="A2" s="30" t="s">
        <v>13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6384" s="27" customFormat="1" ht="13" x14ac:dyDescent="0.35">
      <c r="A3" s="31" t="s">
        <v>14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6384" s="27" customFormat="1" ht="13" x14ac:dyDescent="0.35">
      <c r="A4" s="32" t="s">
        <v>18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</row>
    <row r="5" spans="1:16384" x14ac:dyDescent="0.35">
      <c r="A5" s="33"/>
      <c r="B5" s="34"/>
      <c r="C5" s="34"/>
      <c r="D5" s="34"/>
      <c r="E5" s="34"/>
      <c r="F5" s="34"/>
      <c r="G5" s="3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  <c r="XEM5" s="31"/>
      <c r="XEN5" s="31"/>
      <c r="XEO5" s="31"/>
      <c r="XEP5" s="31"/>
      <c r="XEQ5" s="31"/>
      <c r="XER5" s="31"/>
      <c r="XES5" s="31"/>
      <c r="XET5" s="31"/>
      <c r="XEU5" s="31"/>
      <c r="XEV5" s="31"/>
      <c r="XEW5" s="31"/>
      <c r="XEX5" s="31"/>
      <c r="XEY5" s="31"/>
      <c r="XEZ5" s="31"/>
      <c r="XFA5" s="31"/>
      <c r="XFB5" s="31"/>
      <c r="XFC5" s="31"/>
      <c r="XFD5" s="31"/>
    </row>
    <row r="6" spans="1:16384" x14ac:dyDescent="0.35">
      <c r="E6" s="79" t="str">
        <f>CONCATENATE("Mês de Ref.: ",TEXT('Dados de Referencia'!B1,"Mmmm/aaaa"))</f>
        <v>Mês de Ref.: julho/2026</v>
      </c>
      <c r="F6" s="79"/>
      <c r="G6" s="79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spans="1:16384" x14ac:dyDescent="0.35">
      <c r="E7" s="79" t="s">
        <v>12</v>
      </c>
      <c r="F7" s="79"/>
      <c r="G7" s="35">
        <f>'Dados de Referencia'!B2*60</f>
        <v>97260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x14ac:dyDescent="0.35"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1"/>
    </row>
    <row r="9" spans="1:16384" x14ac:dyDescent="0.35">
      <c r="B9" s="79" t="s">
        <v>5</v>
      </c>
      <c r="C9" s="79"/>
      <c r="D9" s="96" t="s">
        <v>109</v>
      </c>
      <c r="E9" s="96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1"/>
    </row>
    <row r="10" spans="1:16384" x14ac:dyDescent="0.35">
      <c r="B10" s="79" t="s">
        <v>54</v>
      </c>
      <c r="C10" s="79"/>
      <c r="D10" s="41" t="s">
        <v>63</v>
      </c>
      <c r="E10" s="41" t="s">
        <v>64</v>
      </c>
    </row>
    <row r="11" spans="1:16384" x14ac:dyDescent="0.35">
      <c r="B11" s="79"/>
      <c r="C11" s="79"/>
      <c r="D11" s="42">
        <v>5.0000000000000001E-3</v>
      </c>
      <c r="E11" s="43">
        <v>0</v>
      </c>
    </row>
    <row r="12" spans="1:16384" x14ac:dyDescent="0.35"/>
    <row r="13" spans="1:16384" x14ac:dyDescent="0.35">
      <c r="B13" s="36" t="s">
        <v>4</v>
      </c>
      <c r="C13" s="44"/>
      <c r="D13" s="45"/>
      <c r="F13" s="97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97"/>
    </row>
    <row r="14" spans="1:16384" x14ac:dyDescent="0.35">
      <c r="B14" s="36" t="s">
        <v>19</v>
      </c>
      <c r="C14" s="44" t="s">
        <v>44</v>
      </c>
      <c r="D14" s="46"/>
      <c r="F14" s="97"/>
      <c r="G14" s="97"/>
    </row>
    <row r="15" spans="1:16384" x14ac:dyDescent="0.35">
      <c r="B15" s="36" t="s">
        <v>96</v>
      </c>
      <c r="C15" s="44" t="s">
        <v>44</v>
      </c>
      <c r="D15" s="46"/>
      <c r="E15" s="47" t="str">
        <f>IF(AND(D15&lt;&gt;0,D9="Somente SELIC - Processos Tributários"),"&lt;&lt;==","")</f>
        <v/>
      </c>
      <c r="F15" s="97"/>
      <c r="G15" s="97"/>
    </row>
    <row r="16" spans="1:16384" x14ac:dyDescent="0.35">
      <c r="B16" s="36" t="s">
        <v>97</v>
      </c>
      <c r="C16" s="44" t="s">
        <v>44</v>
      </c>
      <c r="D16" s="46"/>
      <c r="E16" s="47" t="str">
        <f>IF(AND(D16&lt;&gt;0,D9&lt;&gt;"Somente SELIC - Processos Tributários",D13&lt;DATE(2022,1,1)),"&lt;&lt;==","")</f>
        <v/>
      </c>
      <c r="F16" s="97"/>
      <c r="G16" s="97"/>
    </row>
    <row r="17" spans="2:7" x14ac:dyDescent="0.35">
      <c r="B17" s="36" t="s">
        <v>20</v>
      </c>
      <c r="C17" s="37" t="str">
        <f>IF(OR(D13="",YEAR(D13)&lt;1942),"",LOOKUP(D13,'Dados de Referencia'!A20:B27,'Dados de Referencia'!D20:D27))</f>
        <v/>
      </c>
      <c r="D17" s="38" t="b">
        <f>IF(D13&lt;&gt;"",D14+D15+D16)</f>
        <v>0</v>
      </c>
      <c r="E17" s="36" t="s">
        <v>53</v>
      </c>
      <c r="F17" s="36"/>
      <c r="G17" s="39" t="str">
        <f>IF(D9="Somente SELIC - Processos Tributários",D57, "Composto")</f>
        <v>Composto</v>
      </c>
    </row>
    <row r="18" spans="2:7" x14ac:dyDescent="0.35">
      <c r="B18" s="36" t="s">
        <v>8</v>
      </c>
      <c r="C18" s="37" t="s">
        <v>44</v>
      </c>
      <c r="D18" s="38" t="e">
        <f>IF( OR( AND(D16&lt;&gt;0,D13&lt;DATE(2022,1,1),D9="IPCA-E até dez/2021 e após SELIC"), AND(D15&lt;&gt;0, D9="Somente SELIC - Processos Tributários") ), "",D86)</f>
        <v>#VALUE!</v>
      </c>
      <c r="E18" s="98" t="str">
        <f>IF(
OR(
AND(D16&lt;&gt;0,D13&lt;DATE(2022,1,1),D9="IPCA-E até dez/2021 e após SELIC"),
AND(D15&lt;&gt;0, D9="Somente SELIC - Processos Tributários")
), "Há erro de preenchimento de valores",""
)</f>
        <v/>
      </c>
      <c r="F18" s="98"/>
      <c r="G18" s="98"/>
    </row>
    <row r="19" spans="2:7" x14ac:dyDescent="0.35">
      <c r="B19" s="36" t="s">
        <v>6</v>
      </c>
      <c r="C19" s="95">
        <f>'Dados de Referencia'!B1</f>
        <v>46204</v>
      </c>
      <c r="D19" s="95"/>
      <c r="E19" s="36" t="s">
        <v>65</v>
      </c>
      <c r="F19" s="36"/>
      <c r="G19" s="37">
        <f>IF(OR(D9="Somente SELIC - Processos Tributários",D36&lt;=0),0,D36)</f>
        <v>0</v>
      </c>
    </row>
    <row r="20" spans="2:7" x14ac:dyDescent="0.35">
      <c r="B20" s="36" t="s">
        <v>7</v>
      </c>
      <c r="C20" s="36" t="str">
        <f>IF('Dados de Referencia'!B34&lt;&gt;0,"",IF(D86&lt;=G7,"RPV","Precatório"))</f>
        <v/>
      </c>
      <c r="D20" s="37"/>
      <c r="E20" s="36" t="s">
        <v>83</v>
      </c>
      <c r="F20" s="36"/>
      <c r="G20" s="40" t="e">
        <f>IF(D9="Somente SELIC - Processos Tributários",0,D37)</f>
        <v>#VALUE!</v>
      </c>
    </row>
    <row r="21" spans="2:7" ht="16" thickBot="1" x14ac:dyDescent="0.4">
      <c r="E21" s="29"/>
      <c r="F21" s="29"/>
    </row>
    <row r="22" spans="2:7" ht="18" customHeight="1" x14ac:dyDescent="0.35">
      <c r="B22" s="80" t="str">
        <f>IF('Dados de Referencia'!B34&lt;&gt;0,"",IF(D86&lt;=G7,"Este valor pode ser requisitado como RPV","Este valor ultrapassa o limite de RPV. Deve ser requisitado como Precatório"))</f>
        <v/>
      </c>
      <c r="C22" s="81"/>
      <c r="D22" s="81"/>
      <c r="E22" s="81"/>
      <c r="F22" s="81"/>
      <c r="G22" s="82"/>
    </row>
    <row r="23" spans="2:7" ht="16" thickBot="1" x14ac:dyDescent="0.4">
      <c r="B23" s="83"/>
      <c r="C23" s="84"/>
      <c r="D23" s="84"/>
      <c r="E23" s="84"/>
      <c r="F23" s="84"/>
      <c r="G23" s="85"/>
    </row>
    <row r="24" spans="2:7" ht="16" thickBot="1" x14ac:dyDescent="0.4">
      <c r="B24" s="28"/>
      <c r="C24" s="28"/>
      <c r="D24" s="28"/>
      <c r="E24" s="28"/>
      <c r="F24" s="28"/>
      <c r="G24" s="28"/>
    </row>
    <row r="25" spans="2:7" ht="23.25" customHeight="1" x14ac:dyDescent="0.35">
      <c r="B25" s="86" t="s">
        <v>52</v>
      </c>
      <c r="C25" s="89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89"/>
      <c r="E25" s="89"/>
      <c r="F25" s="89"/>
      <c r="G25" s="90"/>
    </row>
    <row r="26" spans="2:7" ht="23.25" customHeight="1" x14ac:dyDescent="0.35">
      <c r="B26" s="87"/>
      <c r="C26" s="91"/>
      <c r="D26" s="91"/>
      <c r="E26" s="91"/>
      <c r="F26" s="91"/>
      <c r="G26" s="92"/>
    </row>
    <row r="27" spans="2:7" ht="23.25" customHeight="1" thickBot="1" x14ac:dyDescent="0.4">
      <c r="B27" s="88"/>
      <c r="C27" s="93"/>
      <c r="D27" s="93"/>
      <c r="E27" s="93"/>
      <c r="F27" s="93"/>
      <c r="G27" s="94"/>
    </row>
    <row r="28" spans="2:7" x14ac:dyDescent="0.35">
      <c r="C28" s="25"/>
      <c r="D28" s="25"/>
      <c r="E28" s="25"/>
      <c r="F28" s="25"/>
      <c r="G28" s="54" t="s">
        <v>98</v>
      </c>
    </row>
    <row r="29" spans="2:7" hidden="1" x14ac:dyDescent="0.35">
      <c r="B29" s="25"/>
      <c r="C29" s="25"/>
      <c r="D29" s="25"/>
      <c r="E29" s="25"/>
      <c r="F29" s="25"/>
      <c r="G29" s="25"/>
    </row>
    <row r="30" spans="2:7" hidden="1" x14ac:dyDescent="0.35">
      <c r="B30" s="48" t="s">
        <v>74</v>
      </c>
      <c r="C30" s="36"/>
      <c r="D30" s="37"/>
      <c r="E30" s="25"/>
      <c r="F30" s="25"/>
      <c r="G30" s="25"/>
    </row>
    <row r="31" spans="2:7" hidden="1" x14ac:dyDescent="0.35">
      <c r="B31" s="36" t="s">
        <v>75</v>
      </c>
      <c r="C31" s="36"/>
      <c r="D31" s="50" t="str">
        <f>IF('Dados de Referencia'!D31&lt;&gt;0,"",IF(AND(YEAR(D13)&lt;=2021,MONTH(D13&lt;12)),D13,DATE(2021,12,1)))</f>
        <v/>
      </c>
      <c r="E31" s="25"/>
      <c r="F31" s="25"/>
      <c r="G31" s="25"/>
    </row>
    <row r="32" spans="2:7" hidden="1" x14ac:dyDescent="0.35">
      <c r="B32" s="36" t="s">
        <v>76</v>
      </c>
      <c r="C32" s="36"/>
      <c r="D32" s="50">
        <v>44531</v>
      </c>
      <c r="E32" s="25"/>
      <c r="F32" s="25"/>
      <c r="G32" s="25"/>
    </row>
    <row r="33" spans="2:7" hidden="1" x14ac:dyDescent="0.35">
      <c r="B33" s="36" t="s">
        <v>9</v>
      </c>
      <c r="C33" s="36"/>
      <c r="D33" s="51" t="str">
        <f>IF('Dados de Referencia'!D31&lt;&gt;0,"",LOOKUP(DATE(YEAR(D31),MONTH(D31),1),Índices!A2:A5000,Índices!D2:D5000))</f>
        <v/>
      </c>
    </row>
    <row r="34" spans="2:7" hidden="1" x14ac:dyDescent="0.35">
      <c r="B34" s="36" t="s">
        <v>10</v>
      </c>
      <c r="C34" s="36"/>
      <c r="D34" s="51">
        <f>LOOKUP(DATE(2021,12,1),Índices!A2:A4643,Índices!D2:D4643)</f>
        <v>1.263927285620893</v>
      </c>
    </row>
    <row r="35" spans="2:7" hidden="1" x14ac:dyDescent="0.35">
      <c r="B35" s="36" t="s">
        <v>11</v>
      </c>
      <c r="C35" s="36"/>
      <c r="D35" s="51" t="str">
        <f>IF('Dados de Referencia'!D31&lt;&gt;0,"",D33/D34)</f>
        <v/>
      </c>
    </row>
    <row r="36" spans="2:7" hidden="1" x14ac:dyDescent="0.35">
      <c r="B36" s="36" t="s">
        <v>56</v>
      </c>
      <c r="C36" s="36"/>
      <c r="D36" s="37">
        <f>IF(OR(D13="",D48&gt;2021),0,IF(D47=D48,D49-D50,IF(D49&gt;D50,(D47-D48)*12+(D49-D50),(D47-D48)*12-(D50-D49))))</f>
        <v>0</v>
      </c>
    </row>
    <row r="37" spans="2:7" hidden="1" x14ac:dyDescent="0.35">
      <c r="B37" s="36" t="s">
        <v>61</v>
      </c>
      <c r="C37" s="36"/>
      <c r="D37" s="40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26"/>
      <c r="F37" s="26"/>
      <c r="G37" s="26"/>
    </row>
    <row r="38" spans="2:7" hidden="1" x14ac:dyDescent="0.35">
      <c r="B38" s="36" t="s">
        <v>77</v>
      </c>
      <c r="C38" s="36"/>
      <c r="D38" s="49">
        <f>IF('Dados de Referencia'!D31&lt;&gt;0,0,D14*D35)</f>
        <v>0</v>
      </c>
      <c r="E38" s="26"/>
      <c r="F38" s="26"/>
      <c r="G38" s="26"/>
    </row>
    <row r="39" spans="2:7" hidden="1" x14ac:dyDescent="0.35">
      <c r="B39" s="36" t="s">
        <v>84</v>
      </c>
      <c r="C39" s="36"/>
      <c r="D39" s="49" t="str">
        <f>IF('Dados de Referencia'!D31&lt;&gt;0,"",D15*D35)</f>
        <v/>
      </c>
      <c r="E39" s="26"/>
      <c r="F39" s="26"/>
      <c r="G39" s="26"/>
    </row>
    <row r="40" spans="2:7" hidden="1" x14ac:dyDescent="0.35">
      <c r="B40" s="36" t="s">
        <v>85</v>
      </c>
      <c r="C40" s="36"/>
      <c r="D40" s="49" t="str">
        <f>IF('Dados de Referencia'!D31&lt;&gt;0,"",D38*D37)</f>
        <v/>
      </c>
    </row>
    <row r="41" spans="2:7" hidden="1" x14ac:dyDescent="0.35">
      <c r="B41" s="36" t="s">
        <v>86</v>
      </c>
      <c r="C41" s="36"/>
      <c r="D41" s="49" t="str">
        <f>IF('Dados de Referencia'!D31&lt;&gt;0,"",D39+D40)</f>
        <v/>
      </c>
    </row>
    <row r="42" spans="2:7" hidden="1" x14ac:dyDescent="0.35">
      <c r="B42" s="36" t="s">
        <v>89</v>
      </c>
      <c r="C42" s="36"/>
      <c r="D42" s="49">
        <f>D16</f>
        <v>0</v>
      </c>
    </row>
    <row r="43" spans="2:7" hidden="1" x14ac:dyDescent="0.35">
      <c r="B43" s="36" t="s">
        <v>87</v>
      </c>
      <c r="C43" s="36"/>
      <c r="D43" s="49" t="e">
        <f>D38+D41</f>
        <v>#VALUE!</v>
      </c>
    </row>
    <row r="44" spans="2:7" hidden="1" x14ac:dyDescent="0.35">
      <c r="B44" s="36" t="s">
        <v>88</v>
      </c>
      <c r="C44" s="36"/>
      <c r="D44" s="49" t="e">
        <f>D43+D42</f>
        <v>#VALUE!</v>
      </c>
    </row>
    <row r="45" spans="2:7" hidden="1" x14ac:dyDescent="0.35"/>
    <row r="46" spans="2:7" hidden="1" x14ac:dyDescent="0.35">
      <c r="B46" s="48" t="s">
        <v>62</v>
      </c>
      <c r="C46" s="48"/>
      <c r="D46" s="48"/>
    </row>
    <row r="47" spans="2:7" hidden="1" x14ac:dyDescent="0.35">
      <c r="B47" s="36" t="s">
        <v>57</v>
      </c>
      <c r="C47" s="36"/>
      <c r="D47" s="52">
        <f>2021</f>
        <v>2021</v>
      </c>
    </row>
    <row r="48" spans="2:7" hidden="1" x14ac:dyDescent="0.35">
      <c r="B48" s="36" t="s">
        <v>58</v>
      </c>
      <c r="C48" s="36"/>
      <c r="D48" s="52">
        <f>IF(D13="",0,YEAR(D13))</f>
        <v>0</v>
      </c>
    </row>
    <row r="49" spans="2:4" hidden="1" x14ac:dyDescent="0.35">
      <c r="B49" s="36" t="s">
        <v>59</v>
      </c>
      <c r="C49" s="36"/>
      <c r="D49" s="52">
        <v>12</v>
      </c>
    </row>
    <row r="50" spans="2:4" hidden="1" x14ac:dyDescent="0.35">
      <c r="B50" s="36" t="s">
        <v>60</v>
      </c>
      <c r="C50" s="36"/>
      <c r="D50" s="52">
        <f>IF(D13="",0,MONTH(D13))</f>
        <v>0</v>
      </c>
    </row>
    <row r="51" spans="2:4" hidden="1" x14ac:dyDescent="0.35"/>
    <row r="52" spans="2:4" hidden="1" x14ac:dyDescent="0.35">
      <c r="B52" s="48" t="s">
        <v>78</v>
      </c>
      <c r="C52" s="36"/>
      <c r="D52" s="36"/>
    </row>
    <row r="53" spans="2:4" hidden="1" x14ac:dyDescent="0.35">
      <c r="B53" s="36" t="s">
        <v>79</v>
      </c>
      <c r="C53" s="36"/>
      <c r="D53" s="50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35">
      <c r="B54" s="36" t="s">
        <v>80</v>
      </c>
      <c r="C54" s="36"/>
      <c r="D54" s="66">
        <f>IF(D9="Somente SELIC - Processos Tributários",C19,45901)</f>
        <v>45901</v>
      </c>
    </row>
    <row r="55" spans="2:4" hidden="1" x14ac:dyDescent="0.35">
      <c r="B55" s="36" t="s">
        <v>9</v>
      </c>
      <c r="C55" s="36"/>
      <c r="D55" s="53" t="str">
        <f>IF('Dados de Referencia'!D31&lt;&gt;0,"",LOOKUP(DATE(YEAR(D53),MONTH(D53),1),Índices!A2:A5000,Índices!F2:F5000))</f>
        <v/>
      </c>
    </row>
    <row r="56" spans="2:4" hidden="1" x14ac:dyDescent="0.35">
      <c r="B56" s="36" t="s">
        <v>10</v>
      </c>
      <c r="C56" s="36"/>
      <c r="D56" s="53" t="str">
        <f>IF('Dados de Referencia'!D31&lt;&gt;0,"",LOOKUP(DATE(YEAR(D54),MONTH(D54),1),Índices!A2:A5000,Índices!F2:F5000))</f>
        <v/>
      </c>
    </row>
    <row r="57" spans="2:4" hidden="1" x14ac:dyDescent="0.35">
      <c r="B57" s="36" t="s">
        <v>11</v>
      </c>
      <c r="C57" s="36"/>
      <c r="D57" s="53" t="e">
        <f>IF('Dados de Referencia'!D46&lt;&gt;0,"",D56-D55)</f>
        <v>#VALUE!</v>
      </c>
    </row>
    <row r="58" spans="2:4" hidden="1" x14ac:dyDescent="0.35">
      <c r="B58" s="36" t="s">
        <v>77</v>
      </c>
      <c r="C58" s="36"/>
      <c r="D58" s="49">
        <f>IF('Dados de Referencia'!D51&lt;&gt;0,"",IF(D9="IPCA-E até dez/2021 e após SELIC",D38,D14))</f>
        <v>0</v>
      </c>
    </row>
    <row r="59" spans="2:4" hidden="1" x14ac:dyDescent="0.35">
      <c r="B59" s="36" t="s">
        <v>90</v>
      </c>
      <c r="C59" s="36"/>
      <c r="D59" s="49" t="str">
        <f>IF('Dados de Referencia'!D51&lt;&gt;0,"",IF(D9="IPCA-E até dez/2021 e após SELIC",D41,D15))</f>
        <v/>
      </c>
    </row>
    <row r="60" spans="2:4" hidden="1" x14ac:dyDescent="0.35">
      <c r="B60" s="36" t="s">
        <v>89</v>
      </c>
      <c r="C60" s="36"/>
      <c r="D60" s="49">
        <f>D42</f>
        <v>0</v>
      </c>
    </row>
    <row r="61" spans="2:4" hidden="1" x14ac:dyDescent="0.35">
      <c r="B61" s="36" t="s">
        <v>91</v>
      </c>
      <c r="C61" s="36"/>
      <c r="D61" s="49" t="e">
        <f>IF(D9="IPCA-E até dez/2021 e após SELIC",D43,D14)</f>
        <v>#VALUE!</v>
      </c>
    </row>
    <row r="62" spans="2:4" hidden="1" x14ac:dyDescent="0.35">
      <c r="B62" s="36" t="s">
        <v>92</v>
      </c>
      <c r="C62" s="36"/>
      <c r="D62" s="49" t="e">
        <f>TRUNC(D57*D61,2)</f>
        <v>#VALUE!</v>
      </c>
    </row>
    <row r="63" spans="2:4" hidden="1" x14ac:dyDescent="0.35">
      <c r="B63" s="36" t="s">
        <v>93</v>
      </c>
      <c r="C63" s="36"/>
      <c r="D63" s="49" t="e">
        <f>D60+D62</f>
        <v>#VALUE!</v>
      </c>
    </row>
    <row r="64" spans="2:4" hidden="1" x14ac:dyDescent="0.35">
      <c r="B64" s="36" t="s">
        <v>8</v>
      </c>
      <c r="C64" s="36"/>
      <c r="D64" s="49" t="e">
        <f>D58+D59+D63</f>
        <v>#VALUE!</v>
      </c>
    </row>
    <row r="65" spans="2:6" hidden="1" x14ac:dyDescent="0.35"/>
    <row r="66" spans="2:6" hidden="1" x14ac:dyDescent="0.35">
      <c r="B66" s="48" t="s">
        <v>99</v>
      </c>
      <c r="C66" s="36"/>
      <c r="D66" s="48"/>
    </row>
    <row r="67" spans="2:6" hidden="1" x14ac:dyDescent="0.35">
      <c r="B67" s="36" t="s">
        <v>30</v>
      </c>
      <c r="C67" s="36"/>
      <c r="D67" s="55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35">
      <c r="B68" s="36" t="s">
        <v>31</v>
      </c>
      <c r="C68" s="36"/>
      <c r="D68" s="55">
        <f>IF(D9="Somente SELIC - Processos Tributários",C19,IF(D9&lt;&gt;"Somente SELIC - Processos Tributários",C19,45901))</f>
        <v>46204</v>
      </c>
    </row>
    <row r="69" spans="2:6" hidden="1" x14ac:dyDescent="0.35">
      <c r="B69" s="48" t="s">
        <v>105</v>
      </c>
      <c r="C69" s="36"/>
      <c r="D69" s="63" t="s">
        <v>101</v>
      </c>
      <c r="E69" s="63" t="s">
        <v>102</v>
      </c>
      <c r="F69" s="63" t="s">
        <v>103</v>
      </c>
    </row>
    <row r="70" spans="2:6" hidden="1" x14ac:dyDescent="0.35">
      <c r="B70" s="60" t="s">
        <v>9</v>
      </c>
      <c r="C70" s="60"/>
      <c r="D70" s="61">
        <f>LOOKUP(DATE(YEAR(D67),MONTH(D67),1),Índices!A16:A5014,Índices!G16:G5014)</f>
        <v>1</v>
      </c>
      <c r="E70" s="61">
        <f>LOOKUP(DATE(YEAR(D67),MONTH(D67),1),Índices!A16:A5014,Índices!H16:H5014)</f>
        <v>1</v>
      </c>
      <c r="F70" s="61">
        <f>LOOKUP(DATE(YEAR(D67),MONTH(D67),1),Índices!A16:A5014,Índices!I16:I5014)</f>
        <v>1</v>
      </c>
    </row>
    <row r="71" spans="2:6" hidden="1" x14ac:dyDescent="0.35">
      <c r="B71" s="60" t="s">
        <v>10</v>
      </c>
      <c r="C71" s="60"/>
      <c r="D71" s="61">
        <f>LOOKUP(DATE(YEAR(D68),MONTH(D68),1),Índices!A16:A5014,Índices!G16:G5014)</f>
        <v>1.0448489903081917</v>
      </c>
      <c r="E71" s="61">
        <f>LOOKUP(DATE(YEAR(D68),MONTH(D68),1),Índices!A16:A5014,Índices!H16:H5014)</f>
        <v>1.0166666666699999</v>
      </c>
      <c r="F71" s="61">
        <f>LOOKUP(DATE(YEAR(D68),MONTH(D68),1),Índices!A16:A5014,Índices!I16:I5014)</f>
        <v>1</v>
      </c>
    </row>
    <row r="72" spans="2:6" hidden="1" x14ac:dyDescent="0.35">
      <c r="B72" s="60" t="s">
        <v>11</v>
      </c>
      <c r="C72" s="60"/>
      <c r="D72" s="61">
        <f>D71/D70</f>
        <v>1.0448489903081917</v>
      </c>
      <c r="E72" s="61">
        <f>E71-E70</f>
        <v>1.6666666669999941E-2</v>
      </c>
      <c r="F72" s="61">
        <f>F71-F70</f>
        <v>0</v>
      </c>
    </row>
    <row r="73" spans="2:6" hidden="1" x14ac:dyDescent="0.35">
      <c r="B73" s="36" t="s">
        <v>77</v>
      </c>
      <c r="C73" s="36"/>
      <c r="D73" s="65">
        <f>TRUNC(D58*D72,2)</f>
        <v>0</v>
      </c>
    </row>
    <row r="74" spans="2:6" hidden="1" x14ac:dyDescent="0.35">
      <c r="B74" s="60" t="s">
        <v>90</v>
      </c>
      <c r="C74" s="60"/>
      <c r="D74" s="64" t="e">
        <f>TRUNC(D59*D72,2)</f>
        <v>#VALUE!</v>
      </c>
    </row>
    <row r="75" spans="2:6" hidden="1" x14ac:dyDescent="0.35">
      <c r="B75" s="60" t="s">
        <v>104</v>
      </c>
      <c r="C75" s="60"/>
      <c r="D75" s="62">
        <f>TRUNC(D73*E72,2)</f>
        <v>0</v>
      </c>
    </row>
    <row r="76" spans="2:6" hidden="1" x14ac:dyDescent="0.35">
      <c r="B76" s="36" t="s">
        <v>106</v>
      </c>
      <c r="C76" s="36"/>
      <c r="D76" s="49" t="e">
        <f>D74+D75</f>
        <v>#VALUE!</v>
      </c>
    </row>
    <row r="77" spans="2:6" hidden="1" x14ac:dyDescent="0.35">
      <c r="B77" s="60" t="s">
        <v>100</v>
      </c>
      <c r="C77" s="60"/>
      <c r="D77" s="64" t="e">
        <f>TRUNC(D63*D72,2)</f>
        <v>#VALUE!</v>
      </c>
    </row>
    <row r="78" spans="2:6" hidden="1" x14ac:dyDescent="0.35">
      <c r="B78" s="60" t="s">
        <v>92</v>
      </c>
      <c r="C78" s="60"/>
      <c r="D78" s="62">
        <f>TRUNC(D73*F72,2)</f>
        <v>0</v>
      </c>
    </row>
    <row r="79" spans="2:6" hidden="1" x14ac:dyDescent="0.35">
      <c r="B79" s="36" t="s">
        <v>93</v>
      </c>
      <c r="C79" s="36"/>
      <c r="D79" s="49" t="e">
        <f>D77+D78</f>
        <v>#VALUE!</v>
      </c>
    </row>
    <row r="80" spans="2:6" hidden="1" x14ac:dyDescent="0.35">
      <c r="B80" s="36" t="s">
        <v>8</v>
      </c>
      <c r="C80" s="36"/>
      <c r="D80" s="49" t="e">
        <f>D73+D76+D79</f>
        <v>#VALUE!</v>
      </c>
    </row>
    <row r="81" spans="2:4" hidden="1" x14ac:dyDescent="0.35"/>
    <row r="82" spans="2:4" hidden="1" x14ac:dyDescent="0.35">
      <c r="B82" s="48" t="s">
        <v>82</v>
      </c>
      <c r="C82" s="36"/>
      <c r="D82" s="49"/>
    </row>
    <row r="83" spans="2:4" hidden="1" x14ac:dyDescent="0.35">
      <c r="B83" s="36" t="s">
        <v>81</v>
      </c>
      <c r="C83" s="36"/>
      <c r="D83" s="49" t="str">
        <f>IF('Dados de Referencia'!D31&lt;&gt;0,"",D73)</f>
        <v/>
      </c>
    </row>
    <row r="84" spans="2:4" hidden="1" x14ac:dyDescent="0.35">
      <c r="B84" s="36" t="s">
        <v>94</v>
      </c>
      <c r="C84" s="36"/>
      <c r="D84" s="49" t="str">
        <f>IF('Dados de Referencia'!D31&lt;&gt;0,"",D76)</f>
        <v/>
      </c>
    </row>
    <row r="85" spans="2:4" hidden="1" x14ac:dyDescent="0.35">
      <c r="B85" s="36" t="s">
        <v>95</v>
      </c>
      <c r="C85" s="36"/>
      <c r="D85" s="49" t="str">
        <f>IF('Dados de Referencia'!D31&lt;&gt;0,"",D79)</f>
        <v/>
      </c>
    </row>
    <row r="86" spans="2:4" hidden="1" x14ac:dyDescent="0.35">
      <c r="B86" s="36" t="s">
        <v>8</v>
      </c>
      <c r="C86" s="36"/>
      <c r="D86" s="49" t="e">
        <f>TRUNC(D83+D84+D85,3)</f>
        <v>#VALUE!</v>
      </c>
    </row>
  </sheetData>
  <sheetProtection algorithmName="SHA-512" hashValue="OOtWiLQxLA+dG3Boj96sMPcgsRssq043CAYIxu+jDsFBet21jpr19GkWQkN+zVzc6JStbDeTnuPscOE4NaNejQ==" saltValue="CqI7shSwQ/8kCxvfypfBSQ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6"/>
  <sheetViews>
    <sheetView zoomScaleNormal="100" workbookViewId="0">
      <pane xSplit="1" ySplit="1" topLeftCell="B372" activePane="bottomRight" state="frozen"/>
      <selection pane="topRight" activeCell="B1" sqref="B1"/>
      <selection pane="bottomLeft" activeCell="A2" sqref="A2"/>
      <selection pane="bottomRight" activeCell="A387" sqref="A387"/>
    </sheetView>
  </sheetViews>
  <sheetFormatPr defaultRowHeight="14.5" x14ac:dyDescent="0.35"/>
  <cols>
    <col min="1" max="1" width="10.54296875" style="77" bestFit="1" customWidth="1"/>
    <col min="2" max="2" width="11.453125" style="77" bestFit="1" customWidth="1"/>
    <col min="3" max="3" width="11.453125" style="77" customWidth="1"/>
    <col min="4" max="4" width="21.453125" style="77" bestFit="1" customWidth="1"/>
    <col min="5" max="5" width="10.1796875" style="77" customWidth="1"/>
    <col min="6" max="6" width="14.453125" style="77" bestFit="1" customWidth="1"/>
    <col min="7" max="7" width="15.54296875" style="77" bestFit="1" customWidth="1"/>
    <col min="8" max="9" width="13.54296875" style="77" bestFit="1" customWidth="1"/>
    <col min="15" max="15" width="12" bestFit="1" customWidth="1"/>
    <col min="16" max="16" width="16.453125" bestFit="1" customWidth="1"/>
  </cols>
  <sheetData>
    <row r="1" spans="1:9" s="67" customFormat="1" ht="29" x14ac:dyDescent="0.35">
      <c r="A1" s="72" t="s">
        <v>0</v>
      </c>
      <c r="B1" s="73" t="s">
        <v>1</v>
      </c>
      <c r="C1" s="73" t="s">
        <v>111</v>
      </c>
      <c r="D1" s="74" t="s">
        <v>112</v>
      </c>
      <c r="E1" s="74" t="s">
        <v>2</v>
      </c>
      <c r="F1" s="74" t="s">
        <v>3</v>
      </c>
      <c r="G1" s="75" t="s">
        <v>101</v>
      </c>
      <c r="H1" s="75" t="s">
        <v>102</v>
      </c>
      <c r="I1" s="75" t="s">
        <v>103</v>
      </c>
    </row>
    <row r="2" spans="1:9" x14ac:dyDescent="0.35">
      <c r="A2" s="69">
        <v>34516</v>
      </c>
      <c r="B2" s="76">
        <v>0</v>
      </c>
      <c r="C2" s="70"/>
      <c r="D2" s="1">
        <f t="shared" ref="D2:D65" si="0">D3*(1+B3)</f>
        <v>9.1351729680651168</v>
      </c>
    </row>
    <row r="3" spans="1:9" x14ac:dyDescent="0.35">
      <c r="A3" s="69">
        <v>34547</v>
      </c>
      <c r="B3" s="76">
        <v>5.21E-2</v>
      </c>
      <c r="C3" s="70"/>
      <c r="D3" s="1">
        <f t="shared" si="0"/>
        <v>8.6827991332241385</v>
      </c>
    </row>
    <row r="4" spans="1:9" x14ac:dyDescent="0.35">
      <c r="A4" s="69">
        <v>34578</v>
      </c>
      <c r="B4" s="76">
        <v>0.05</v>
      </c>
      <c r="C4" s="70"/>
      <c r="D4" s="1">
        <f t="shared" si="0"/>
        <v>8.2693325078325124</v>
      </c>
    </row>
    <row r="5" spans="1:9" x14ac:dyDescent="0.35">
      <c r="A5" s="69">
        <v>34608</v>
      </c>
      <c r="B5" s="76">
        <v>1.6299999999999999E-2</v>
      </c>
      <c r="C5" s="70"/>
      <c r="D5" s="1">
        <f t="shared" si="0"/>
        <v>8.1367042289014186</v>
      </c>
    </row>
    <row r="6" spans="1:9" x14ac:dyDescent="0.35">
      <c r="A6" s="69">
        <v>34639</v>
      </c>
      <c r="B6" s="76">
        <v>1.9E-2</v>
      </c>
      <c r="C6" s="70"/>
      <c r="D6" s="1">
        <f t="shared" si="0"/>
        <v>7.9849894297364266</v>
      </c>
    </row>
    <row r="7" spans="1:9" x14ac:dyDescent="0.35">
      <c r="A7" s="69">
        <v>34669</v>
      </c>
      <c r="B7" s="76">
        <v>2.9500000000000002E-2</v>
      </c>
      <c r="C7" s="70"/>
      <c r="D7" s="1">
        <f t="shared" si="0"/>
        <v>7.7561820589960426</v>
      </c>
    </row>
    <row r="8" spans="1:9" x14ac:dyDescent="0.35">
      <c r="A8" s="69">
        <v>34700</v>
      </c>
      <c r="B8" s="76">
        <v>2.2499999999999999E-2</v>
      </c>
      <c r="C8" s="70"/>
      <c r="D8" s="1">
        <f t="shared" si="0"/>
        <v>7.5855081261574995</v>
      </c>
      <c r="E8" s="71">
        <v>0</v>
      </c>
      <c r="F8" s="22">
        <v>1</v>
      </c>
    </row>
    <row r="9" spans="1:9" x14ac:dyDescent="0.35">
      <c r="A9" s="69">
        <v>34731</v>
      </c>
      <c r="B9" s="76">
        <v>1.78E-2</v>
      </c>
      <c r="C9" s="70"/>
      <c r="D9" s="1">
        <f t="shared" si="0"/>
        <v>7.4528474416953223</v>
      </c>
      <c r="E9" s="71">
        <v>3.6299999999999999E-2</v>
      </c>
      <c r="F9" s="22">
        <v>1</v>
      </c>
    </row>
    <row r="10" spans="1:9" x14ac:dyDescent="0.35">
      <c r="A10" s="69">
        <v>34759</v>
      </c>
      <c r="B10" s="76">
        <v>1.2199999999999999E-2</v>
      </c>
      <c r="C10" s="70"/>
      <c r="D10" s="1">
        <f t="shared" si="0"/>
        <v>7.3630186145972365</v>
      </c>
      <c r="E10" s="71">
        <v>2.6000000000000002E-2</v>
      </c>
      <c r="F10" s="22">
        <v>1.0363</v>
      </c>
    </row>
    <row r="11" spans="1:9" x14ac:dyDescent="0.35">
      <c r="A11" s="69">
        <v>34790</v>
      </c>
      <c r="B11" s="76">
        <v>1.2800000000000001E-2</v>
      </c>
      <c r="C11" s="70"/>
      <c r="D11" s="1">
        <f t="shared" si="0"/>
        <v>7.26996308708258</v>
      </c>
      <c r="E11" s="71">
        <v>4.2599999999999999E-2</v>
      </c>
      <c r="F11" s="22">
        <v>1.0623</v>
      </c>
    </row>
    <row r="12" spans="1:9" x14ac:dyDescent="0.35">
      <c r="A12" s="69">
        <v>34820</v>
      </c>
      <c r="B12" s="76">
        <v>1.95E-2</v>
      </c>
      <c r="C12" s="70"/>
      <c r="D12" s="1">
        <f>D13*(1+B13)</f>
        <v>7.130910335539558</v>
      </c>
      <c r="E12" s="71">
        <v>4.2500000000000003E-2</v>
      </c>
      <c r="F12" s="22">
        <v>1.1049</v>
      </c>
    </row>
    <row r="13" spans="1:9" x14ac:dyDescent="0.35">
      <c r="A13" s="69">
        <v>34851</v>
      </c>
      <c r="B13" s="76">
        <v>2.7699999999999999E-2</v>
      </c>
      <c r="C13" s="70"/>
      <c r="D13" s="1">
        <f t="shared" si="0"/>
        <v>6.9387081205989665</v>
      </c>
      <c r="E13" s="71">
        <v>4.0399999999999998E-2</v>
      </c>
      <c r="F13" s="22">
        <v>1.1474</v>
      </c>
    </row>
    <row r="14" spans="1:9" x14ac:dyDescent="0.35">
      <c r="A14" s="69">
        <v>34881</v>
      </c>
      <c r="B14" s="76">
        <v>2.2499999999999999E-2</v>
      </c>
      <c r="C14" s="70"/>
      <c r="D14" s="1">
        <f t="shared" si="0"/>
        <v>6.7860226118327303</v>
      </c>
      <c r="E14" s="71">
        <v>4.0199999999999993E-2</v>
      </c>
      <c r="F14" s="22">
        <v>1.1878</v>
      </c>
    </row>
    <row r="15" spans="1:9" x14ac:dyDescent="0.35">
      <c r="A15" s="69">
        <v>34912</v>
      </c>
      <c r="B15" s="76">
        <v>2.5899999999999999E-2</v>
      </c>
      <c r="C15" s="70"/>
      <c r="D15" s="1">
        <f t="shared" si="0"/>
        <v>6.6147018343237454</v>
      </c>
      <c r="E15" s="71">
        <v>3.8399999999999997E-2</v>
      </c>
      <c r="F15" s="22">
        <v>1.228</v>
      </c>
    </row>
    <row r="16" spans="1:9" x14ac:dyDescent="0.35">
      <c r="A16" s="69">
        <v>34943</v>
      </c>
      <c r="B16" s="76">
        <v>1.49E-2</v>
      </c>
      <c r="C16" s="70"/>
      <c r="D16" s="1">
        <f t="shared" si="0"/>
        <v>6.5175897470920736</v>
      </c>
      <c r="E16" s="71">
        <v>3.32E-2</v>
      </c>
      <c r="F16" s="22">
        <v>1.2664</v>
      </c>
    </row>
    <row r="17" spans="1:6" x14ac:dyDescent="0.35">
      <c r="A17" s="69">
        <v>34973</v>
      </c>
      <c r="B17" s="76">
        <v>9.7000000000000003E-3</v>
      </c>
      <c r="C17" s="70"/>
      <c r="D17" s="1">
        <f t="shared" si="0"/>
        <v>6.4549764752818399</v>
      </c>
      <c r="E17" s="71">
        <v>3.0899999999999997E-2</v>
      </c>
      <c r="F17" s="22">
        <v>1.2996000000000001</v>
      </c>
    </row>
    <row r="18" spans="1:6" x14ac:dyDescent="0.35">
      <c r="A18" s="69">
        <v>35004</v>
      </c>
      <c r="B18" s="76">
        <v>1.34E-2</v>
      </c>
      <c r="C18" s="70"/>
      <c r="D18" s="1">
        <f t="shared" si="0"/>
        <v>6.3696235201123343</v>
      </c>
      <c r="E18" s="71">
        <v>2.8799999999999999E-2</v>
      </c>
      <c r="F18" s="22">
        <v>1.3305</v>
      </c>
    </row>
    <row r="19" spans="1:6" x14ac:dyDescent="0.35">
      <c r="A19" s="69">
        <v>35034</v>
      </c>
      <c r="B19" s="76">
        <v>1.46E-2</v>
      </c>
      <c r="C19" s="70"/>
      <c r="D19" s="1">
        <f t="shared" si="0"/>
        <v>6.27796522778665</v>
      </c>
      <c r="E19" s="71">
        <v>2.7799999999999998E-2</v>
      </c>
      <c r="F19" s="22">
        <v>1.3593</v>
      </c>
    </row>
    <row r="20" spans="1:6" x14ac:dyDescent="0.35">
      <c r="A20" s="69">
        <v>35065</v>
      </c>
      <c r="B20" s="76">
        <v>1.3599999999999999E-2</v>
      </c>
      <c r="C20" s="70"/>
      <c r="D20" s="1">
        <f t="shared" si="0"/>
        <v>6.1937304930807517</v>
      </c>
      <c r="E20" s="71">
        <v>2.58E-2</v>
      </c>
      <c r="F20" s="22">
        <v>1.3871</v>
      </c>
    </row>
    <row r="21" spans="1:6" x14ac:dyDescent="0.35">
      <c r="A21" s="69">
        <v>35096</v>
      </c>
      <c r="B21" s="76">
        <v>1.6299999999999999E-2</v>
      </c>
      <c r="C21" s="70"/>
      <c r="D21" s="1">
        <f t="shared" si="0"/>
        <v>6.0943919050287825</v>
      </c>
      <c r="E21" s="71">
        <v>2.35E-2</v>
      </c>
      <c r="F21" s="22">
        <v>1.4129</v>
      </c>
    </row>
    <row r="22" spans="1:6" x14ac:dyDescent="0.35">
      <c r="A22" s="69">
        <v>35125</v>
      </c>
      <c r="B22" s="76">
        <v>1.2E-2</v>
      </c>
      <c r="C22" s="70"/>
      <c r="D22" s="1">
        <f t="shared" si="0"/>
        <v>6.0221263883683624</v>
      </c>
      <c r="E22" s="71">
        <v>2.2200000000000001E-2</v>
      </c>
      <c r="F22" s="22">
        <v>1.4363999999999999</v>
      </c>
    </row>
    <row r="23" spans="1:6" x14ac:dyDescent="0.35">
      <c r="A23" s="69">
        <v>35156</v>
      </c>
      <c r="B23" s="76">
        <v>6.1999999999999998E-3</v>
      </c>
      <c r="C23" s="70"/>
      <c r="D23" s="1">
        <f t="shared" si="0"/>
        <v>5.9850192689011754</v>
      </c>
      <c r="E23" s="71">
        <v>2.07E-2</v>
      </c>
      <c r="F23" s="22">
        <v>1.4585999999999999</v>
      </c>
    </row>
    <row r="24" spans="1:6" x14ac:dyDescent="0.35">
      <c r="A24" s="69">
        <v>35186</v>
      </c>
      <c r="B24" s="76">
        <v>6.9999999999999993E-3</v>
      </c>
      <c r="C24" s="70"/>
      <c r="D24" s="1">
        <f t="shared" si="0"/>
        <v>5.9434153613715752</v>
      </c>
      <c r="E24" s="71">
        <v>2.0099999999999996E-2</v>
      </c>
      <c r="F24" s="22">
        <v>1.4793000000000001</v>
      </c>
    </row>
    <row r="25" spans="1:6" x14ac:dyDescent="0.35">
      <c r="A25" s="69">
        <v>35217</v>
      </c>
      <c r="B25" s="76">
        <v>1.32E-2</v>
      </c>
      <c r="C25" s="70"/>
      <c r="D25" s="1">
        <f t="shared" si="0"/>
        <v>5.8659843677177008</v>
      </c>
      <c r="E25" s="71">
        <v>1.9799999999999998E-2</v>
      </c>
      <c r="F25" s="22">
        <v>1.4994000000000001</v>
      </c>
    </row>
    <row r="26" spans="1:6" x14ac:dyDescent="0.35">
      <c r="A26" s="69">
        <v>35247</v>
      </c>
      <c r="B26" s="76">
        <v>1.11E-2</v>
      </c>
      <c r="C26" s="70"/>
      <c r="D26" s="1">
        <f t="shared" si="0"/>
        <v>5.801586754740085</v>
      </c>
      <c r="E26" s="71">
        <v>1.9299999999999998E-2</v>
      </c>
      <c r="F26" s="22">
        <v>1.5192000000000001</v>
      </c>
    </row>
    <row r="27" spans="1:6" x14ac:dyDescent="0.35">
      <c r="A27" s="69">
        <v>35278</v>
      </c>
      <c r="B27" s="76">
        <v>1.37E-2</v>
      </c>
      <c r="C27" s="70"/>
      <c r="D27" s="1">
        <f t="shared" si="0"/>
        <v>5.7231791997041377</v>
      </c>
      <c r="E27" s="71">
        <v>1.9699999999999999E-2</v>
      </c>
      <c r="F27" s="22">
        <v>1.5385</v>
      </c>
    </row>
    <row r="28" spans="1:6" x14ac:dyDescent="0.35">
      <c r="A28" s="69">
        <v>35309</v>
      </c>
      <c r="B28" s="76">
        <v>6.9999999999999993E-3</v>
      </c>
      <c r="C28" s="70"/>
      <c r="D28" s="1">
        <f t="shared" si="0"/>
        <v>5.6833954316823618</v>
      </c>
      <c r="E28" s="71">
        <v>1.9E-2</v>
      </c>
      <c r="F28" s="22">
        <v>1.5582</v>
      </c>
    </row>
    <row r="29" spans="1:6" x14ac:dyDescent="0.35">
      <c r="A29" s="69">
        <v>35339</v>
      </c>
      <c r="B29" s="76">
        <v>1.1000000000000001E-3</v>
      </c>
      <c r="C29" s="70"/>
      <c r="D29" s="1">
        <f t="shared" si="0"/>
        <v>5.6771505660596953</v>
      </c>
      <c r="E29" s="71">
        <v>1.8600000000000002E-2</v>
      </c>
      <c r="F29" s="22">
        <v>1.5771999999999999</v>
      </c>
    </row>
    <row r="30" spans="1:6" x14ac:dyDescent="0.35">
      <c r="A30" s="69">
        <v>35370</v>
      </c>
      <c r="B30" s="76">
        <v>1.4000000000000002E-3</v>
      </c>
      <c r="C30" s="70"/>
      <c r="D30" s="1">
        <f t="shared" si="0"/>
        <v>5.669213666925998</v>
      </c>
      <c r="E30" s="71">
        <v>1.8000000000000002E-2</v>
      </c>
      <c r="F30" s="22">
        <v>1.5958000000000001</v>
      </c>
    </row>
    <row r="31" spans="1:6" x14ac:dyDescent="0.35">
      <c r="A31" s="69">
        <v>35400</v>
      </c>
      <c r="B31" s="76">
        <v>4.0999999999999995E-3</v>
      </c>
      <c r="C31" s="70"/>
      <c r="D31" s="1">
        <f t="shared" si="0"/>
        <v>5.64606480124091</v>
      </c>
      <c r="E31" s="71">
        <v>1.8000000000000002E-2</v>
      </c>
      <c r="F31" s="22">
        <v>1.6137999999999999</v>
      </c>
    </row>
    <row r="32" spans="1:6" x14ac:dyDescent="0.35">
      <c r="A32" s="69">
        <v>35431</v>
      </c>
      <c r="B32" s="76">
        <v>2E-3</v>
      </c>
      <c r="C32" s="70"/>
      <c r="D32" s="1">
        <f t="shared" si="0"/>
        <v>5.6347952108192718</v>
      </c>
      <c r="E32" s="71">
        <v>1.7299999999999999E-2</v>
      </c>
      <c r="F32" s="22">
        <v>1.6317999999999999</v>
      </c>
    </row>
    <row r="33" spans="1:6" x14ac:dyDescent="0.35">
      <c r="A33" s="69">
        <v>35462</v>
      </c>
      <c r="B33" s="76">
        <v>1.1299999999999999E-2</v>
      </c>
      <c r="C33" s="70"/>
      <c r="D33" s="1">
        <f t="shared" si="0"/>
        <v>5.5718334923556521</v>
      </c>
      <c r="E33" s="71">
        <v>1.67E-2</v>
      </c>
      <c r="F33" s="22">
        <v>1.6491</v>
      </c>
    </row>
    <row r="34" spans="1:6" x14ac:dyDescent="0.35">
      <c r="A34" s="69">
        <v>35490</v>
      </c>
      <c r="B34" s="76">
        <v>7.0999999999999995E-3</v>
      </c>
      <c r="C34" s="70"/>
      <c r="D34" s="1">
        <f t="shared" si="0"/>
        <v>5.5325523705249244</v>
      </c>
      <c r="E34" s="71">
        <v>1.6399999999999998E-2</v>
      </c>
      <c r="F34" s="22">
        <v>1.6657999999999999</v>
      </c>
    </row>
    <row r="35" spans="1:6" x14ac:dyDescent="0.35">
      <c r="A35" s="69">
        <v>35521</v>
      </c>
      <c r="B35" s="76">
        <v>5.8999999999999999E-3</v>
      </c>
      <c r="C35" s="70"/>
      <c r="D35" s="1">
        <f t="shared" si="0"/>
        <v>5.5001017700814439</v>
      </c>
      <c r="E35" s="71">
        <v>1.66E-2</v>
      </c>
      <c r="F35" s="22">
        <v>1.6821999999999999</v>
      </c>
    </row>
    <row r="36" spans="1:6" x14ac:dyDescent="0.35">
      <c r="A36" s="69">
        <v>35551</v>
      </c>
      <c r="B36" s="76">
        <v>6.8000000000000005E-3</v>
      </c>
      <c r="C36" s="70"/>
      <c r="D36" s="1">
        <f t="shared" si="0"/>
        <v>5.4629536850232858</v>
      </c>
      <c r="E36" s="71">
        <v>1.5800000000000002E-2</v>
      </c>
      <c r="F36" s="22">
        <v>1.6988000000000001</v>
      </c>
    </row>
    <row r="37" spans="1:6" x14ac:dyDescent="0.35">
      <c r="A37" s="69">
        <v>35582</v>
      </c>
      <c r="B37" s="76">
        <v>5.0000000000000001E-3</v>
      </c>
      <c r="C37" s="70"/>
      <c r="D37" s="1">
        <f t="shared" si="0"/>
        <v>5.4357748109684438</v>
      </c>
      <c r="E37" s="71">
        <v>1.61E-2</v>
      </c>
      <c r="F37" s="22">
        <v>1.7145999999999999</v>
      </c>
    </row>
    <row r="38" spans="1:6" x14ac:dyDescent="0.35">
      <c r="A38" s="69">
        <v>35612</v>
      </c>
      <c r="B38" s="76">
        <v>5.5000000000000005E-3</v>
      </c>
      <c r="C38" s="70"/>
      <c r="D38" s="1">
        <f t="shared" si="0"/>
        <v>5.4060415822659804</v>
      </c>
      <c r="E38" s="71">
        <v>1.6E-2</v>
      </c>
      <c r="F38" s="22">
        <v>1.7306999999999999</v>
      </c>
    </row>
    <row r="39" spans="1:6" x14ac:dyDescent="0.35">
      <c r="A39" s="69">
        <v>35643</v>
      </c>
      <c r="B39" s="76">
        <v>3.0999999999999999E-3</v>
      </c>
      <c r="C39" s="70"/>
      <c r="D39" s="1">
        <f t="shared" si="0"/>
        <v>5.3893346448668922</v>
      </c>
      <c r="E39" s="71">
        <v>1.5900000000000001E-2</v>
      </c>
      <c r="F39" s="22">
        <v>1.7466999999999999</v>
      </c>
    </row>
    <row r="40" spans="1:6" x14ac:dyDescent="0.35">
      <c r="A40" s="69">
        <v>35674</v>
      </c>
      <c r="B40" s="76">
        <v>1.7000000000000001E-3</v>
      </c>
      <c r="C40" s="70"/>
      <c r="D40" s="1">
        <f t="shared" si="0"/>
        <v>5.3801883247148767</v>
      </c>
      <c r="E40" s="71">
        <v>1.5900000000000001E-2</v>
      </c>
      <c r="F40" s="22">
        <v>1.7625999999999999</v>
      </c>
    </row>
    <row r="41" spans="1:6" x14ac:dyDescent="0.35">
      <c r="A41" s="69">
        <v>35704</v>
      </c>
      <c r="B41" s="76">
        <v>-5.0000000000000001E-4</v>
      </c>
      <c r="C41" s="70"/>
      <c r="D41" s="1">
        <f t="shared" si="0"/>
        <v>5.3828797645971749</v>
      </c>
      <c r="E41" s="71">
        <v>1.67E-2</v>
      </c>
      <c r="F41" s="22">
        <v>1.7785</v>
      </c>
    </row>
    <row r="42" spans="1:6" x14ac:dyDescent="0.35">
      <c r="A42" s="69">
        <v>35735</v>
      </c>
      <c r="B42" s="76">
        <v>2.5000000000000001E-3</v>
      </c>
      <c r="C42" s="70"/>
      <c r="D42" s="1">
        <f t="shared" si="0"/>
        <v>5.3694561242864589</v>
      </c>
      <c r="E42" s="71">
        <v>3.04E-2</v>
      </c>
      <c r="F42" s="22">
        <v>1.7951999999999999</v>
      </c>
    </row>
    <row r="43" spans="1:6" x14ac:dyDescent="0.35">
      <c r="A43" s="69">
        <v>35765</v>
      </c>
      <c r="B43" s="76">
        <v>7.000000000000001E-4</v>
      </c>
      <c r="C43" s="70"/>
      <c r="D43" s="1">
        <f t="shared" si="0"/>
        <v>5.3657001341925241</v>
      </c>
      <c r="E43" s="71">
        <v>2.9700000000000001E-2</v>
      </c>
      <c r="F43" s="22">
        <v>1.8255999999999999</v>
      </c>
    </row>
    <row r="44" spans="1:6" x14ac:dyDescent="0.35">
      <c r="A44" s="69">
        <v>35796</v>
      </c>
      <c r="B44" s="76">
        <v>4.8999999999999998E-3</v>
      </c>
      <c r="C44" s="70"/>
      <c r="D44" s="1">
        <f t="shared" si="0"/>
        <v>5.3395364058040844</v>
      </c>
      <c r="E44" s="71">
        <v>2.6699999999999998E-2</v>
      </c>
      <c r="F44" s="22">
        <v>1.8552999999999999</v>
      </c>
    </row>
    <row r="45" spans="1:6" x14ac:dyDescent="0.35">
      <c r="A45" s="69">
        <v>35827</v>
      </c>
      <c r="B45" s="76">
        <v>5.4000000000000003E-3</v>
      </c>
      <c r="C45" s="70"/>
      <c r="D45" s="1">
        <f t="shared" si="0"/>
        <v>5.3108577738254263</v>
      </c>
      <c r="E45" s="71">
        <v>2.1299999999999999E-2</v>
      </c>
      <c r="F45" s="22">
        <v>1.8819999999999999</v>
      </c>
    </row>
    <row r="46" spans="1:6" x14ac:dyDescent="0.35">
      <c r="A46" s="69">
        <v>35855</v>
      </c>
      <c r="B46" s="76">
        <v>6.4000000000000003E-3</v>
      </c>
      <c r="C46" s="70"/>
      <c r="D46" s="1">
        <f t="shared" si="0"/>
        <v>5.2770844334513383</v>
      </c>
      <c r="E46" s="71">
        <v>2.2000000000000002E-2</v>
      </c>
      <c r="F46" s="22">
        <v>1.9033</v>
      </c>
    </row>
    <row r="47" spans="1:6" x14ac:dyDescent="0.35">
      <c r="A47" s="69">
        <v>35886</v>
      </c>
      <c r="B47" s="76">
        <v>3.9000000000000003E-3</v>
      </c>
      <c r="C47" s="70"/>
      <c r="D47" s="1">
        <f t="shared" si="0"/>
        <v>5.2565837567998193</v>
      </c>
      <c r="E47" s="71">
        <v>1.7100000000000001E-2</v>
      </c>
      <c r="F47" s="22">
        <v>1.9253</v>
      </c>
    </row>
    <row r="48" spans="1:6" x14ac:dyDescent="0.35">
      <c r="A48" s="69">
        <v>35916</v>
      </c>
      <c r="B48" s="76">
        <v>2.2000000000000001E-3</v>
      </c>
      <c r="C48" s="70"/>
      <c r="D48" s="1">
        <f t="shared" si="0"/>
        <v>5.2450446585510075</v>
      </c>
      <c r="E48" s="71">
        <v>1.6299999999999999E-2</v>
      </c>
      <c r="F48" s="22">
        <v>1.9423999999999999</v>
      </c>
    </row>
    <row r="49" spans="1:6" x14ac:dyDescent="0.35">
      <c r="A49" s="69">
        <v>35947</v>
      </c>
      <c r="B49" s="76">
        <v>4.0999999999999995E-3</v>
      </c>
      <c r="C49" s="70"/>
      <c r="D49" s="1">
        <f t="shared" si="0"/>
        <v>5.223627784634008</v>
      </c>
      <c r="E49" s="71">
        <v>1.6E-2</v>
      </c>
      <c r="F49" s="22">
        <v>1.9587000000000001</v>
      </c>
    </row>
    <row r="50" spans="1:6" x14ac:dyDescent="0.35">
      <c r="A50" s="69">
        <v>35977</v>
      </c>
      <c r="B50" s="76">
        <v>3.4000000000000002E-3</v>
      </c>
      <c r="C50" s="70"/>
      <c r="D50" s="1">
        <f t="shared" si="0"/>
        <v>5.2059276306896631</v>
      </c>
      <c r="E50" s="71">
        <v>1.7000000000000001E-2</v>
      </c>
      <c r="F50" s="22">
        <v>1.9746999999999999</v>
      </c>
    </row>
    <row r="51" spans="1:6" x14ac:dyDescent="0.35">
      <c r="A51" s="69">
        <v>36008</v>
      </c>
      <c r="B51" s="76">
        <v>-1.1000000000000001E-3</v>
      </c>
      <c r="C51" s="70"/>
      <c r="D51" s="1">
        <f t="shared" si="0"/>
        <v>5.2116604571925746</v>
      </c>
      <c r="E51" s="71">
        <v>1.4800000000000001E-2</v>
      </c>
      <c r="F51" s="22">
        <v>1.9917</v>
      </c>
    </row>
    <row r="52" spans="1:6" x14ac:dyDescent="0.35">
      <c r="A52" s="69">
        <v>36039</v>
      </c>
      <c r="B52" s="76">
        <v>-3.7000000000000002E-3</v>
      </c>
      <c r="C52" s="70"/>
      <c r="D52" s="1">
        <f t="shared" si="0"/>
        <v>5.2310152134824603</v>
      </c>
      <c r="E52" s="71">
        <v>2.4900000000000002E-2</v>
      </c>
      <c r="F52" s="22">
        <v>2.0065</v>
      </c>
    </row>
    <row r="53" spans="1:6" x14ac:dyDescent="0.35">
      <c r="A53" s="69">
        <v>36069</v>
      </c>
      <c r="B53" s="76">
        <v>-4.4000000000000003E-3</v>
      </c>
      <c r="C53" s="70"/>
      <c r="D53" s="1">
        <f t="shared" si="0"/>
        <v>5.2541334004444158</v>
      </c>
      <c r="E53" s="71">
        <v>2.9399999999999999E-2</v>
      </c>
      <c r="F53" s="22">
        <v>2.0314000000000001</v>
      </c>
    </row>
    <row r="54" spans="1:6" x14ac:dyDescent="0.35">
      <c r="A54" s="69">
        <v>36100</v>
      </c>
      <c r="B54" s="76">
        <v>1E-4</v>
      </c>
      <c r="C54" s="70"/>
      <c r="D54" s="1">
        <f t="shared" si="0"/>
        <v>5.2536080396404516</v>
      </c>
      <c r="E54" s="71">
        <v>2.63E-2</v>
      </c>
      <c r="F54" s="22">
        <v>2.0608</v>
      </c>
    </row>
    <row r="55" spans="1:6" x14ac:dyDescent="0.35">
      <c r="A55" s="69">
        <v>36130</v>
      </c>
      <c r="B55" s="76">
        <v>-1.1000000000000001E-3</v>
      </c>
      <c r="C55" s="70"/>
      <c r="D55" s="1">
        <f t="shared" si="0"/>
        <v>5.2593933723500363</v>
      </c>
      <c r="E55" s="71">
        <v>2.4E-2</v>
      </c>
      <c r="F55" s="22">
        <v>2.0871</v>
      </c>
    </row>
    <row r="56" spans="1:6" x14ac:dyDescent="0.35">
      <c r="A56" s="69">
        <v>36161</v>
      </c>
      <c r="B56" s="76">
        <v>1.2999999999999999E-3</v>
      </c>
      <c r="C56" s="70"/>
      <c r="D56" s="1">
        <f t="shared" si="0"/>
        <v>5.2525650378008946</v>
      </c>
      <c r="E56" s="71">
        <v>2.18E-2</v>
      </c>
      <c r="F56" s="22">
        <v>2.1111</v>
      </c>
    </row>
    <row r="57" spans="1:6" x14ac:dyDescent="0.35">
      <c r="A57" s="69">
        <v>36192</v>
      </c>
      <c r="B57" s="76">
        <v>6.8000000000000005E-3</v>
      </c>
      <c r="C57" s="70"/>
      <c r="D57" s="1">
        <f t="shared" si="0"/>
        <v>5.2170888337315207</v>
      </c>
      <c r="E57" s="71">
        <v>2.3799999999999998E-2</v>
      </c>
      <c r="F57" s="22">
        <v>2.1328999999999998</v>
      </c>
    </row>
    <row r="58" spans="1:6" x14ac:dyDescent="0.35">
      <c r="A58" s="69">
        <v>36220</v>
      </c>
      <c r="B58" s="76">
        <v>6.4000000000000003E-3</v>
      </c>
      <c r="C58" s="70"/>
      <c r="D58" s="1">
        <f t="shared" si="0"/>
        <v>5.1839117982228942</v>
      </c>
      <c r="E58" s="71">
        <v>3.3300000000000003E-2</v>
      </c>
      <c r="F58" s="22">
        <v>2.1566999999999998</v>
      </c>
    </row>
    <row r="59" spans="1:6" x14ac:dyDescent="0.35">
      <c r="A59" s="69">
        <v>36251</v>
      </c>
      <c r="B59" s="76">
        <v>1.2199999999999999E-2</v>
      </c>
      <c r="C59" s="70"/>
      <c r="D59" s="1">
        <f t="shared" si="0"/>
        <v>5.1214303479775678</v>
      </c>
      <c r="E59" s="71">
        <v>2.35E-2</v>
      </c>
      <c r="F59" s="22">
        <v>2.19</v>
      </c>
    </row>
    <row r="60" spans="1:6" x14ac:dyDescent="0.35">
      <c r="A60" s="69">
        <v>36281</v>
      </c>
      <c r="B60" s="76">
        <v>7.8000000000000005E-3</v>
      </c>
      <c r="C60" s="70"/>
      <c r="D60" s="1">
        <f t="shared" si="0"/>
        <v>5.0817923675109817</v>
      </c>
      <c r="E60" s="71">
        <v>2.0199999999999999E-2</v>
      </c>
      <c r="F60" s="22">
        <v>2.2134999999999998</v>
      </c>
    </row>
    <row r="61" spans="1:6" x14ac:dyDescent="0.35">
      <c r="A61" s="69">
        <v>36312</v>
      </c>
      <c r="B61" s="76">
        <v>5.1000000000000004E-3</v>
      </c>
      <c r="C61" s="70"/>
      <c r="D61" s="1">
        <f t="shared" si="0"/>
        <v>5.056006733171805</v>
      </c>
      <c r="E61" s="71">
        <v>1.67E-2</v>
      </c>
      <c r="F61" s="22">
        <v>2.2336999999999998</v>
      </c>
    </row>
    <row r="62" spans="1:6" x14ac:dyDescent="0.35">
      <c r="A62" s="69">
        <v>36342</v>
      </c>
      <c r="B62" s="76">
        <v>-2.0000000000000001E-4</v>
      </c>
      <c r="C62" s="70"/>
      <c r="D62" s="1">
        <f t="shared" si="0"/>
        <v>5.0570181367991651</v>
      </c>
      <c r="E62" s="71">
        <v>1.66E-2</v>
      </c>
      <c r="F62" s="22">
        <v>2.2504</v>
      </c>
    </row>
    <row r="63" spans="1:6" x14ac:dyDescent="0.35">
      <c r="A63" s="69">
        <v>36373</v>
      </c>
      <c r="B63" s="76">
        <v>7.9000000000000008E-3</v>
      </c>
      <c r="C63" s="70"/>
      <c r="D63" s="1">
        <f t="shared" si="0"/>
        <v>5.0173808282559431</v>
      </c>
      <c r="E63" s="71">
        <v>1.5700000000000002E-2</v>
      </c>
      <c r="F63" s="22">
        <v>2.2669999999999999</v>
      </c>
    </row>
    <row r="64" spans="1:6" x14ac:dyDescent="0.35">
      <c r="A64" s="69">
        <v>36404</v>
      </c>
      <c r="B64" s="76">
        <v>8.1000000000000013E-3</v>
      </c>
      <c r="C64" s="70"/>
      <c r="D64" s="1">
        <f t="shared" si="0"/>
        <v>4.9770665888859664</v>
      </c>
      <c r="E64" s="71">
        <v>1.49E-2</v>
      </c>
      <c r="F64" s="22">
        <v>2.2827000000000002</v>
      </c>
    </row>
    <row r="65" spans="1:6" x14ac:dyDescent="0.35">
      <c r="A65" s="69">
        <v>36434</v>
      </c>
      <c r="B65" s="76">
        <v>4.6999999999999993E-3</v>
      </c>
      <c r="C65" s="70"/>
      <c r="D65" s="1">
        <f t="shared" si="0"/>
        <v>4.9537838050024554</v>
      </c>
      <c r="E65" s="71">
        <v>1.38E-2</v>
      </c>
      <c r="F65" s="22">
        <v>2.2976000000000001</v>
      </c>
    </row>
    <row r="66" spans="1:6" x14ac:dyDescent="0.35">
      <c r="A66" s="69">
        <v>36465</v>
      </c>
      <c r="B66" s="76">
        <v>8.0000000000000002E-3</v>
      </c>
      <c r="C66" s="70"/>
      <c r="D66" s="1">
        <f t="shared" ref="D66:D129" si="1">D67*(1+B67)</f>
        <v>4.9144680605183089</v>
      </c>
      <c r="E66" s="71">
        <v>1.3899999999999999E-2</v>
      </c>
      <c r="F66" s="22">
        <v>2.3113999999999999</v>
      </c>
    </row>
    <row r="67" spans="1:6" x14ac:dyDescent="0.35">
      <c r="A67" s="69">
        <v>36495</v>
      </c>
      <c r="B67" s="76">
        <v>9.8999999999999991E-3</v>
      </c>
      <c r="C67" s="70"/>
      <c r="D67" s="1">
        <f t="shared" si="1"/>
        <v>4.8662917719757486</v>
      </c>
      <c r="E67" s="71">
        <v>1.6E-2</v>
      </c>
      <c r="F67" s="22">
        <v>2.3252999999999999</v>
      </c>
    </row>
    <row r="68" spans="1:6" x14ac:dyDescent="0.35">
      <c r="A68" s="69">
        <v>36526</v>
      </c>
      <c r="B68" s="76">
        <v>9.1000000000000004E-3</v>
      </c>
      <c r="C68" s="70"/>
      <c r="D68" s="1">
        <f t="shared" si="1"/>
        <v>4.8224078604456926</v>
      </c>
      <c r="E68" s="71">
        <v>1.46E-2</v>
      </c>
      <c r="F68" s="22">
        <v>2.3412999999999999</v>
      </c>
    </row>
    <row r="69" spans="1:6" x14ac:dyDescent="0.35">
      <c r="A69" s="69">
        <v>36557</v>
      </c>
      <c r="B69" s="76">
        <v>6.5000000000000006E-3</v>
      </c>
      <c r="C69" s="70"/>
      <c r="D69" s="1">
        <f t="shared" si="1"/>
        <v>4.7912646402838481</v>
      </c>
      <c r="E69" s="71">
        <v>1.4499999999999999E-2</v>
      </c>
      <c r="F69" s="22">
        <v>2.3559000000000001</v>
      </c>
    </row>
    <row r="70" spans="1:6" x14ac:dyDescent="0.35">
      <c r="A70" s="69">
        <v>36586</v>
      </c>
      <c r="B70" s="76">
        <v>3.4000000000000002E-3</v>
      </c>
      <c r="C70" s="70"/>
      <c r="D70" s="1">
        <f t="shared" si="1"/>
        <v>4.7750295398483633</v>
      </c>
      <c r="E70" s="71">
        <v>1.4499999999999999E-2</v>
      </c>
      <c r="F70" s="22">
        <v>2.3704000000000001</v>
      </c>
    </row>
    <row r="71" spans="1:6" x14ac:dyDescent="0.35">
      <c r="A71" s="69">
        <v>36617</v>
      </c>
      <c r="B71" s="76">
        <v>8.9999999999999998E-4</v>
      </c>
      <c r="C71" s="70"/>
      <c r="D71" s="1">
        <f t="shared" si="1"/>
        <v>4.7707358775585611</v>
      </c>
      <c r="E71" s="71">
        <v>1.3000000000000001E-2</v>
      </c>
      <c r="F71" s="22">
        <v>2.3849</v>
      </c>
    </row>
    <row r="72" spans="1:6" x14ac:dyDescent="0.35">
      <c r="A72" s="69">
        <v>36647</v>
      </c>
      <c r="B72" s="76">
        <v>4.6999999999999993E-3</v>
      </c>
      <c r="C72" s="70"/>
      <c r="D72" s="1">
        <f t="shared" si="1"/>
        <v>4.7484183114945369</v>
      </c>
      <c r="E72" s="71">
        <v>1.49E-2</v>
      </c>
      <c r="F72" s="22">
        <v>2.3978999999999999</v>
      </c>
    </row>
    <row r="73" spans="1:6" x14ac:dyDescent="0.35">
      <c r="A73" s="69">
        <v>36678</v>
      </c>
      <c r="B73" s="76">
        <v>8.9999999999999998E-4</v>
      </c>
      <c r="C73" s="70"/>
      <c r="D73" s="1">
        <f t="shared" si="1"/>
        <v>4.7441485777745402</v>
      </c>
      <c r="E73" s="71">
        <v>1.3899999999999999E-2</v>
      </c>
      <c r="F73" s="22">
        <v>2.4127999999999998</v>
      </c>
    </row>
    <row r="74" spans="1:6" x14ac:dyDescent="0.35">
      <c r="A74" s="69">
        <v>36708</v>
      </c>
      <c r="B74" s="76">
        <v>8.0000000000000004E-4</v>
      </c>
      <c r="C74" s="70"/>
      <c r="D74" s="1">
        <f t="shared" si="1"/>
        <v>4.7403562927403486</v>
      </c>
      <c r="E74" s="71">
        <v>1.3100000000000001E-2</v>
      </c>
      <c r="F74" s="22">
        <v>2.4266999999999999</v>
      </c>
    </row>
    <row r="75" spans="1:6" x14ac:dyDescent="0.35">
      <c r="A75" s="69">
        <v>36739</v>
      </c>
      <c r="B75" s="76">
        <v>7.8000000000000005E-3</v>
      </c>
      <c r="C75" s="70"/>
      <c r="D75" s="1">
        <f t="shared" si="1"/>
        <v>4.7036676847989174</v>
      </c>
      <c r="E75" s="71">
        <v>1.41E-2</v>
      </c>
      <c r="F75" s="22">
        <v>2.4398</v>
      </c>
    </row>
    <row r="76" spans="1:6" x14ac:dyDescent="0.35">
      <c r="A76" s="69">
        <v>36770</v>
      </c>
      <c r="B76" s="76">
        <v>1.9900000000000001E-2</v>
      </c>
      <c r="C76" s="70"/>
      <c r="D76" s="1">
        <f t="shared" si="1"/>
        <v>4.6118910528472572</v>
      </c>
      <c r="E76" s="71">
        <v>1.2199999999999999E-2</v>
      </c>
      <c r="F76" s="22">
        <v>2.4539</v>
      </c>
    </row>
    <row r="77" spans="1:6" x14ac:dyDescent="0.35">
      <c r="A77" s="69">
        <v>36800</v>
      </c>
      <c r="B77" s="76">
        <v>4.5000000000000005E-3</v>
      </c>
      <c r="C77" s="70"/>
      <c r="D77" s="1">
        <f t="shared" si="1"/>
        <v>4.5912305155273838</v>
      </c>
      <c r="E77" s="71">
        <v>1.29E-2</v>
      </c>
      <c r="F77" s="22">
        <v>2.4661</v>
      </c>
    </row>
    <row r="78" spans="1:6" x14ac:dyDescent="0.35">
      <c r="A78" s="69">
        <v>36831</v>
      </c>
      <c r="B78" s="76">
        <v>1.8E-3</v>
      </c>
      <c r="C78" s="70"/>
      <c r="D78" s="1">
        <f t="shared" si="1"/>
        <v>4.5829811494583588</v>
      </c>
      <c r="E78" s="71">
        <v>1.2199999999999999E-2</v>
      </c>
      <c r="F78" s="22">
        <v>2.4790000000000001</v>
      </c>
    </row>
    <row r="79" spans="1:6" x14ac:dyDescent="0.35">
      <c r="A79" s="69">
        <v>36861</v>
      </c>
      <c r="B79" s="76">
        <v>1.7000000000000001E-3</v>
      </c>
      <c r="C79" s="70"/>
      <c r="D79" s="1">
        <f t="shared" si="1"/>
        <v>4.5752033038418274</v>
      </c>
      <c r="E79" s="71">
        <v>1.2E-2</v>
      </c>
      <c r="F79" s="22">
        <v>2.4912000000000001</v>
      </c>
    </row>
    <row r="80" spans="1:6" x14ac:dyDescent="0.35">
      <c r="A80" s="69">
        <v>36892</v>
      </c>
      <c r="B80" s="76">
        <v>6.0000000000000001E-3</v>
      </c>
      <c r="C80" s="70"/>
      <c r="D80" s="1">
        <f t="shared" si="1"/>
        <v>4.5479158089879004</v>
      </c>
      <c r="E80" s="71">
        <v>1.2699999999999999E-2</v>
      </c>
      <c r="F80" s="22">
        <v>2.5032000000000001</v>
      </c>
    </row>
    <row r="81" spans="1:6" x14ac:dyDescent="0.35">
      <c r="A81" s="69">
        <v>36923</v>
      </c>
      <c r="B81" s="76">
        <v>6.3E-3</v>
      </c>
      <c r="C81" s="70"/>
      <c r="D81" s="1">
        <f t="shared" si="1"/>
        <v>4.5194433160964929</v>
      </c>
      <c r="E81" s="71">
        <v>1.0200000000000001E-2</v>
      </c>
      <c r="F81" s="22">
        <v>2.5158999999999998</v>
      </c>
    </row>
    <row r="82" spans="1:6" x14ac:dyDescent="0.35">
      <c r="A82" s="69">
        <v>36951</v>
      </c>
      <c r="B82" s="76">
        <v>5.0000000000000001E-3</v>
      </c>
      <c r="C82" s="70"/>
      <c r="D82" s="1">
        <f t="shared" si="1"/>
        <v>4.4969585234790976</v>
      </c>
      <c r="E82" s="71">
        <v>1.26E-2</v>
      </c>
      <c r="F82" s="22">
        <v>2.5261</v>
      </c>
    </row>
    <row r="83" spans="1:6" x14ac:dyDescent="0.35">
      <c r="A83" s="69">
        <v>36982</v>
      </c>
      <c r="B83" s="76">
        <v>3.5999999999999999E-3</v>
      </c>
      <c r="C83" s="70"/>
      <c r="D83" s="1">
        <f t="shared" si="1"/>
        <v>4.4808275443195473</v>
      </c>
      <c r="E83" s="71">
        <v>1.1899999999999999E-2</v>
      </c>
      <c r="F83" s="22">
        <v>2.5387</v>
      </c>
    </row>
    <row r="84" spans="1:6" x14ac:dyDescent="0.35">
      <c r="A84" s="69">
        <v>37012</v>
      </c>
      <c r="B84" s="76">
        <v>5.0000000000000001E-3</v>
      </c>
      <c r="C84" s="70"/>
      <c r="D84" s="1">
        <f t="shared" si="1"/>
        <v>4.4585348699696992</v>
      </c>
      <c r="E84" s="71">
        <v>1.34E-2</v>
      </c>
      <c r="F84" s="22">
        <v>2.5506000000000002</v>
      </c>
    </row>
    <row r="85" spans="1:6" x14ac:dyDescent="0.35">
      <c r="A85" s="69">
        <v>37043</v>
      </c>
      <c r="B85" s="76">
        <v>4.8999999999999998E-3</v>
      </c>
      <c r="C85" s="70"/>
      <c r="D85" s="1">
        <f t="shared" si="1"/>
        <v>4.4367945765446306</v>
      </c>
      <c r="E85" s="71">
        <v>1.2699999999999999E-2</v>
      </c>
      <c r="F85" s="22">
        <v>2.5640000000000001</v>
      </c>
    </row>
    <row r="86" spans="1:6" x14ac:dyDescent="0.35">
      <c r="A86" s="69">
        <v>37073</v>
      </c>
      <c r="B86" s="76">
        <v>3.8E-3</v>
      </c>
      <c r="C86" s="70"/>
      <c r="D86" s="1">
        <f t="shared" si="1"/>
        <v>4.4199985819332843</v>
      </c>
      <c r="E86" s="71">
        <v>1.4999999999999999E-2</v>
      </c>
      <c r="F86" s="22">
        <v>2.5767000000000002</v>
      </c>
    </row>
    <row r="87" spans="1:6" x14ac:dyDescent="0.35">
      <c r="A87" s="69">
        <v>37104</v>
      </c>
      <c r="B87" s="76">
        <v>9.3999999999999986E-3</v>
      </c>
      <c r="C87" s="70"/>
      <c r="D87" s="1">
        <f t="shared" si="1"/>
        <v>4.3788375093454368</v>
      </c>
      <c r="E87" s="71">
        <v>1.6E-2</v>
      </c>
      <c r="F87" s="22">
        <v>2.5916999999999999</v>
      </c>
    </row>
    <row r="88" spans="1:6" x14ac:dyDescent="0.35">
      <c r="A88" s="69">
        <v>37135</v>
      </c>
      <c r="B88" s="76">
        <v>1.18E-2</v>
      </c>
      <c r="C88" s="70"/>
      <c r="D88" s="1">
        <f t="shared" si="1"/>
        <v>4.3277698254056496</v>
      </c>
      <c r="E88" s="71">
        <v>1.32E-2</v>
      </c>
      <c r="F88" s="22">
        <v>2.6076999999999999</v>
      </c>
    </row>
    <row r="89" spans="1:6" x14ac:dyDescent="0.35">
      <c r="A89" s="69">
        <v>37165</v>
      </c>
      <c r="B89" s="76">
        <v>3.8E-3</v>
      </c>
      <c r="C89" s="70"/>
      <c r="D89" s="1">
        <f t="shared" si="1"/>
        <v>4.3113865564909837</v>
      </c>
      <c r="E89" s="71">
        <v>1.5300000000000001E-2</v>
      </c>
      <c r="F89" s="22">
        <v>2.6208999999999998</v>
      </c>
    </row>
    <row r="90" spans="1:6" x14ac:dyDescent="0.35">
      <c r="A90" s="69">
        <v>37196</v>
      </c>
      <c r="B90" s="76">
        <v>3.7000000000000002E-3</v>
      </c>
      <c r="C90" s="70"/>
      <c r="D90" s="1">
        <f t="shared" si="1"/>
        <v>4.2954932315343068</v>
      </c>
      <c r="E90" s="71">
        <v>1.3899999999999999E-2</v>
      </c>
      <c r="F90" s="22">
        <v>2.6362000000000001</v>
      </c>
    </row>
    <row r="91" spans="1:6" x14ac:dyDescent="0.35">
      <c r="A91" s="69">
        <v>37226</v>
      </c>
      <c r="B91" s="76">
        <v>9.8999999999999991E-3</v>
      </c>
      <c r="C91" s="70"/>
      <c r="D91" s="1">
        <f t="shared" si="1"/>
        <v>4.2533847227787964</v>
      </c>
      <c r="E91" s="71">
        <v>1.3899999999999999E-2</v>
      </c>
      <c r="F91" s="22">
        <v>2.6501000000000001</v>
      </c>
    </row>
    <row r="92" spans="1:6" x14ac:dyDescent="0.35">
      <c r="A92" s="69">
        <v>37257</v>
      </c>
      <c r="B92" s="76">
        <v>5.5000000000000005E-3</v>
      </c>
      <c r="C92" s="70"/>
      <c r="D92" s="1">
        <f t="shared" si="1"/>
        <v>4.2301190679053171</v>
      </c>
      <c r="E92" s="71">
        <v>1.5300000000000001E-2</v>
      </c>
      <c r="F92" s="22">
        <v>2.6640000000000001</v>
      </c>
    </row>
    <row r="93" spans="1:6" x14ac:dyDescent="0.35">
      <c r="A93" s="69">
        <v>37288</v>
      </c>
      <c r="B93" s="76">
        <v>6.1999999999999998E-3</v>
      </c>
      <c r="C93" s="70"/>
      <c r="D93" s="1">
        <f t="shared" si="1"/>
        <v>4.2040539335175087</v>
      </c>
      <c r="E93" s="71">
        <v>1.2500000000000001E-2</v>
      </c>
      <c r="F93" s="22">
        <v>2.6793</v>
      </c>
    </row>
    <row r="94" spans="1:6" x14ac:dyDescent="0.35">
      <c r="A94" s="69">
        <v>37316</v>
      </c>
      <c r="B94" s="76">
        <v>4.4000000000000003E-3</v>
      </c>
      <c r="C94" s="70"/>
      <c r="D94" s="1">
        <f t="shared" si="1"/>
        <v>4.1856371301448716</v>
      </c>
      <c r="E94" s="71">
        <v>1.37E-2</v>
      </c>
      <c r="F94" s="22">
        <v>2.6918000000000002</v>
      </c>
    </row>
    <row r="95" spans="1:6" x14ac:dyDescent="0.35">
      <c r="A95" s="69">
        <v>37347</v>
      </c>
      <c r="B95" s="76">
        <v>4.0000000000000001E-3</v>
      </c>
      <c r="C95" s="70"/>
      <c r="D95" s="1">
        <f t="shared" si="1"/>
        <v>4.1689612850048521</v>
      </c>
      <c r="E95" s="71">
        <v>1.4800000000000001E-2</v>
      </c>
      <c r="F95" s="22">
        <v>2.7054999999999998</v>
      </c>
    </row>
    <row r="96" spans="1:6" x14ac:dyDescent="0.35">
      <c r="A96" s="69">
        <v>37377</v>
      </c>
      <c r="B96" s="76">
        <v>7.8000000000000005E-3</v>
      </c>
      <c r="C96" s="70"/>
      <c r="D96" s="1">
        <f t="shared" si="1"/>
        <v>4.1366950635094781</v>
      </c>
      <c r="E96" s="71">
        <v>1.41E-2</v>
      </c>
      <c r="F96" s="22">
        <v>2.7202999999999999</v>
      </c>
    </row>
    <row r="97" spans="1:6" x14ac:dyDescent="0.35">
      <c r="A97" s="69">
        <v>37408</v>
      </c>
      <c r="B97" s="76">
        <v>4.1999999999999997E-3</v>
      </c>
      <c r="C97" s="70"/>
      <c r="D97" s="1">
        <f t="shared" si="1"/>
        <v>4.1193936103460249</v>
      </c>
      <c r="E97" s="71">
        <v>1.3300000000000001E-2</v>
      </c>
      <c r="F97" s="22">
        <v>2.7343999999999999</v>
      </c>
    </row>
    <row r="98" spans="1:6" x14ac:dyDescent="0.35">
      <c r="A98" s="69">
        <v>37438</v>
      </c>
      <c r="B98" s="76">
        <v>3.3E-3</v>
      </c>
      <c r="C98" s="70"/>
      <c r="D98" s="1">
        <f t="shared" si="1"/>
        <v>4.1058443240765721</v>
      </c>
      <c r="E98" s="71">
        <v>1.54E-2</v>
      </c>
      <c r="F98" s="22">
        <v>2.7477</v>
      </c>
    </row>
    <row r="99" spans="1:6" x14ac:dyDescent="0.35">
      <c r="A99" s="69">
        <v>37469</v>
      </c>
      <c r="B99" s="76">
        <v>7.7000000000000002E-3</v>
      </c>
      <c r="C99" s="70"/>
      <c r="D99" s="1">
        <f t="shared" si="1"/>
        <v>4.074470898160734</v>
      </c>
      <c r="E99" s="71">
        <v>1.44E-2</v>
      </c>
      <c r="F99" s="22">
        <v>2.7631000000000001</v>
      </c>
    </row>
    <row r="100" spans="1:6" x14ac:dyDescent="0.35">
      <c r="A100" s="69">
        <v>37500</v>
      </c>
      <c r="B100" s="76">
        <v>0.01</v>
      </c>
      <c r="C100" s="70"/>
      <c r="D100" s="1">
        <f t="shared" si="1"/>
        <v>4.0341296021393402</v>
      </c>
      <c r="E100" s="71">
        <v>1.38E-2</v>
      </c>
      <c r="F100" s="22">
        <v>2.7774999999999999</v>
      </c>
    </row>
    <row r="101" spans="1:6" x14ac:dyDescent="0.35">
      <c r="A101" s="69">
        <v>37530</v>
      </c>
      <c r="B101" s="76">
        <v>6.1999999999999998E-3</v>
      </c>
      <c r="C101" s="70"/>
      <c r="D101" s="1">
        <f t="shared" si="1"/>
        <v>4.0092721150261781</v>
      </c>
      <c r="E101" s="71">
        <v>1.6500000000000001E-2</v>
      </c>
      <c r="F101" s="22">
        <v>2.7913000000000001</v>
      </c>
    </row>
    <row r="102" spans="1:6" x14ac:dyDescent="0.35">
      <c r="A102" s="69">
        <v>37561</v>
      </c>
      <c r="B102" s="76">
        <v>9.0000000000000011E-3</v>
      </c>
      <c r="C102" s="70"/>
      <c r="D102" s="1">
        <f t="shared" si="1"/>
        <v>3.9735105203430905</v>
      </c>
      <c r="E102" s="71">
        <v>1.54E-2</v>
      </c>
      <c r="F102" s="22">
        <v>2.8077999999999999</v>
      </c>
    </row>
    <row r="103" spans="1:6" x14ac:dyDescent="0.35">
      <c r="A103" s="69">
        <v>37591</v>
      </c>
      <c r="B103" s="76">
        <v>2.0799999999999999E-2</v>
      </c>
      <c r="C103" s="70"/>
      <c r="D103" s="1">
        <f t="shared" si="1"/>
        <v>3.8925455724364135</v>
      </c>
      <c r="E103" s="71">
        <v>1.7399999999999999E-2</v>
      </c>
      <c r="F103" s="22">
        <v>2.8231999999999999</v>
      </c>
    </row>
    <row r="104" spans="1:6" x14ac:dyDescent="0.35">
      <c r="A104" s="69">
        <v>37622</v>
      </c>
      <c r="B104" s="76">
        <v>3.0499999999999999E-2</v>
      </c>
      <c r="C104" s="70"/>
      <c r="D104" s="1">
        <f t="shared" si="1"/>
        <v>3.7773368000353358</v>
      </c>
      <c r="E104" s="71">
        <v>1.9699999999999999E-2</v>
      </c>
      <c r="F104" s="22">
        <v>2.8405999999999998</v>
      </c>
    </row>
    <row r="105" spans="1:6" x14ac:dyDescent="0.35">
      <c r="A105" s="69">
        <v>37653</v>
      </c>
      <c r="B105" s="76">
        <v>1.9799999999999998E-2</v>
      </c>
      <c r="C105" s="70"/>
      <c r="D105" s="1">
        <f t="shared" si="1"/>
        <v>3.7039976466320215</v>
      </c>
      <c r="E105" s="71">
        <v>1.83E-2</v>
      </c>
      <c r="F105" s="22">
        <v>2.8603000000000001</v>
      </c>
    </row>
    <row r="106" spans="1:6" x14ac:dyDescent="0.35">
      <c r="A106" s="69">
        <v>37681</v>
      </c>
      <c r="B106" s="76">
        <v>2.1899999999999999E-2</v>
      </c>
      <c r="C106" s="70"/>
      <c r="D106" s="1">
        <f t="shared" si="1"/>
        <v>3.6246185014502608</v>
      </c>
      <c r="E106" s="71">
        <v>1.78E-2</v>
      </c>
      <c r="F106" s="22">
        <v>2.8786</v>
      </c>
    </row>
    <row r="107" spans="1:6" x14ac:dyDescent="0.35">
      <c r="A107" s="69">
        <v>37712</v>
      </c>
      <c r="B107" s="76">
        <v>1.1399999999999999E-2</v>
      </c>
      <c r="C107" s="70"/>
      <c r="D107" s="1">
        <f t="shared" si="1"/>
        <v>3.5837635964507224</v>
      </c>
      <c r="E107" s="71">
        <v>1.8700000000000001E-2</v>
      </c>
      <c r="F107" s="22">
        <v>2.8963999999999999</v>
      </c>
    </row>
    <row r="108" spans="1:6" x14ac:dyDescent="0.35">
      <c r="A108" s="69">
        <v>37742</v>
      </c>
      <c r="B108" s="76">
        <v>1.1399999999999999E-2</v>
      </c>
      <c r="C108" s="70"/>
      <c r="D108" s="1">
        <f t="shared" si="1"/>
        <v>3.5433691877108187</v>
      </c>
      <c r="E108" s="71">
        <v>1.9699999999999999E-2</v>
      </c>
      <c r="F108" s="22">
        <v>2.9150999999999998</v>
      </c>
    </row>
    <row r="109" spans="1:6" x14ac:dyDescent="0.35">
      <c r="A109" s="69">
        <v>37773</v>
      </c>
      <c r="B109" s="76">
        <v>8.5000000000000006E-3</v>
      </c>
      <c r="C109" s="70"/>
      <c r="D109" s="1">
        <f t="shared" si="1"/>
        <v>3.5135044003081992</v>
      </c>
      <c r="E109" s="71">
        <v>1.8600000000000002E-2</v>
      </c>
      <c r="F109" s="22">
        <v>2.9348000000000001</v>
      </c>
    </row>
    <row r="110" spans="1:6" x14ac:dyDescent="0.35">
      <c r="A110" s="69">
        <v>37803</v>
      </c>
      <c r="B110" s="76">
        <v>2.2000000000000001E-3</v>
      </c>
      <c r="C110" s="70"/>
      <c r="D110" s="1">
        <f t="shared" si="1"/>
        <v>3.5057916586591493</v>
      </c>
      <c r="E110" s="71">
        <v>2.0799999999999999E-2</v>
      </c>
      <c r="F110" s="22">
        <v>2.9533999999999998</v>
      </c>
    </row>
    <row r="111" spans="1:6" x14ac:dyDescent="0.35">
      <c r="A111" s="69">
        <v>37834</v>
      </c>
      <c r="B111" s="76">
        <v>-1.8E-3</v>
      </c>
      <c r="C111" s="70"/>
      <c r="D111" s="1">
        <f t="shared" si="1"/>
        <v>3.5121134628923558</v>
      </c>
      <c r="E111" s="71">
        <v>1.77E-2</v>
      </c>
      <c r="F111" s="22">
        <v>2.9742000000000002</v>
      </c>
    </row>
    <row r="112" spans="1:6" x14ac:dyDescent="0.35">
      <c r="A112" s="69">
        <v>37865</v>
      </c>
      <c r="B112" s="76">
        <v>2.7000000000000001E-3</v>
      </c>
      <c r="C112" s="70"/>
      <c r="D112" s="1">
        <f t="shared" si="1"/>
        <v>3.5026562909069074</v>
      </c>
      <c r="E112" s="71">
        <v>1.6799999999999999E-2</v>
      </c>
      <c r="F112" s="22">
        <v>2.9918999999999998</v>
      </c>
    </row>
    <row r="113" spans="1:6" x14ac:dyDescent="0.35">
      <c r="A113" s="69">
        <v>37895</v>
      </c>
      <c r="B113" s="76">
        <v>5.6999999999999993E-3</v>
      </c>
      <c r="C113" s="70"/>
      <c r="D113" s="1">
        <f t="shared" si="1"/>
        <v>3.4828043063606517</v>
      </c>
      <c r="E113" s="71">
        <v>1.6399999999999998E-2</v>
      </c>
      <c r="F113" s="22">
        <v>3.0087000000000002</v>
      </c>
    </row>
    <row r="114" spans="1:6" x14ac:dyDescent="0.35">
      <c r="A114" s="69">
        <v>37926</v>
      </c>
      <c r="B114" s="76">
        <v>6.6E-3</v>
      </c>
      <c r="C114" s="70"/>
      <c r="D114" s="1">
        <f t="shared" si="1"/>
        <v>3.4599685141671488</v>
      </c>
      <c r="E114" s="71">
        <v>1.34E-2</v>
      </c>
      <c r="F114" s="22">
        <v>3.0251000000000001</v>
      </c>
    </row>
    <row r="115" spans="1:6" x14ac:dyDescent="0.35">
      <c r="A115" s="69">
        <v>37956</v>
      </c>
      <c r="B115" s="76">
        <v>1.7000000000000001E-3</v>
      </c>
      <c r="C115" s="70"/>
      <c r="D115" s="1">
        <f t="shared" si="1"/>
        <v>3.4540965500320939</v>
      </c>
      <c r="E115" s="71">
        <v>1.37E-2</v>
      </c>
      <c r="F115" s="22">
        <v>3.0385</v>
      </c>
    </row>
    <row r="116" spans="1:6" x14ac:dyDescent="0.35">
      <c r="A116" s="69">
        <v>37987</v>
      </c>
      <c r="B116" s="76">
        <v>4.5999999999999999E-3</v>
      </c>
      <c r="C116" s="70"/>
      <c r="D116" s="1">
        <f t="shared" si="1"/>
        <v>3.4382804599164785</v>
      </c>
      <c r="E116" s="71">
        <v>1.2699999999999999E-2</v>
      </c>
      <c r="F116" s="22">
        <v>3.0522</v>
      </c>
    </row>
    <row r="117" spans="1:6" x14ac:dyDescent="0.35">
      <c r="A117" s="69">
        <v>38018</v>
      </c>
      <c r="B117" s="76">
        <v>6.8000000000000005E-3</v>
      </c>
      <c r="C117" s="70"/>
      <c r="D117" s="1">
        <f t="shared" si="1"/>
        <v>3.4150580650739757</v>
      </c>
      <c r="E117" s="71">
        <v>1.0800000000000001E-2</v>
      </c>
      <c r="F117" s="22">
        <v>3.0649000000000002</v>
      </c>
    </row>
    <row r="118" spans="1:6" x14ac:dyDescent="0.35">
      <c r="A118" s="69">
        <v>38047</v>
      </c>
      <c r="B118" s="76">
        <v>9.0000000000000011E-3</v>
      </c>
      <c r="C118" s="70"/>
      <c r="D118" s="1">
        <f t="shared" si="1"/>
        <v>3.3845966948205906</v>
      </c>
      <c r="E118" s="71">
        <v>1.38E-2</v>
      </c>
      <c r="F118" s="22">
        <v>3.0756999999999999</v>
      </c>
    </row>
    <row r="119" spans="1:6" x14ac:dyDescent="0.35">
      <c r="A119" s="69">
        <v>38078</v>
      </c>
      <c r="B119" s="76">
        <v>4.0000000000000001E-3</v>
      </c>
      <c r="C119" s="70"/>
      <c r="D119" s="1">
        <f t="shared" si="1"/>
        <v>3.3711122458372418</v>
      </c>
      <c r="E119" s="71">
        <v>1.18E-2</v>
      </c>
      <c r="F119" s="22">
        <v>3.0895000000000001</v>
      </c>
    </row>
    <row r="120" spans="1:6" x14ac:dyDescent="0.35">
      <c r="A120" s="69">
        <v>38108</v>
      </c>
      <c r="B120" s="76">
        <v>2.0999999999999999E-3</v>
      </c>
      <c r="C120" s="70"/>
      <c r="D120" s="1">
        <f t="shared" si="1"/>
        <v>3.3640477455715416</v>
      </c>
      <c r="E120" s="71">
        <v>1.23E-2</v>
      </c>
      <c r="F120" s="22">
        <v>3.1013000000000002</v>
      </c>
    </row>
    <row r="121" spans="1:6" x14ac:dyDescent="0.35">
      <c r="A121" s="69">
        <v>38139</v>
      </c>
      <c r="B121" s="76">
        <v>5.4000000000000003E-3</v>
      </c>
      <c r="C121" s="70"/>
      <c r="D121" s="1">
        <f t="shared" si="1"/>
        <v>3.3459794565064067</v>
      </c>
      <c r="E121" s="71">
        <v>1.23E-2</v>
      </c>
      <c r="F121" s="22">
        <v>3.1135999999999999</v>
      </c>
    </row>
    <row r="122" spans="1:6" x14ac:dyDescent="0.35">
      <c r="A122" s="69">
        <v>38169</v>
      </c>
      <c r="B122" s="76">
        <v>5.6000000000000008E-3</v>
      </c>
      <c r="C122" s="70"/>
      <c r="D122" s="1">
        <f t="shared" si="1"/>
        <v>3.327346317130476</v>
      </c>
      <c r="E122" s="71">
        <v>1.29E-2</v>
      </c>
      <c r="F122" s="22">
        <v>3.1259000000000001</v>
      </c>
    </row>
    <row r="123" spans="1:6" x14ac:dyDescent="0.35">
      <c r="A123" s="69">
        <v>38200</v>
      </c>
      <c r="B123" s="76">
        <v>9.300000000000001E-3</v>
      </c>
      <c r="C123" s="70"/>
      <c r="D123" s="1">
        <f t="shared" si="1"/>
        <v>3.2966871268507636</v>
      </c>
      <c r="E123" s="71">
        <v>1.29E-2</v>
      </c>
      <c r="F123" s="22">
        <v>3.1387999999999998</v>
      </c>
    </row>
    <row r="124" spans="1:6" x14ac:dyDescent="0.35">
      <c r="A124" s="69">
        <v>38231</v>
      </c>
      <c r="B124" s="76">
        <v>7.9000000000000008E-3</v>
      </c>
      <c r="C124" s="70"/>
      <c r="D124" s="1">
        <f t="shared" si="1"/>
        <v>3.2708474321368821</v>
      </c>
      <c r="E124" s="71">
        <v>1.2500000000000001E-2</v>
      </c>
      <c r="F124" s="22">
        <v>3.1516999999999999</v>
      </c>
    </row>
    <row r="125" spans="1:6" x14ac:dyDescent="0.35">
      <c r="A125" s="69">
        <v>38261</v>
      </c>
      <c r="B125" s="76">
        <v>4.8999999999999998E-3</v>
      </c>
      <c r="C125" s="70"/>
      <c r="D125" s="1">
        <f t="shared" si="1"/>
        <v>3.2548984298307118</v>
      </c>
      <c r="E125" s="71">
        <v>1.21E-2</v>
      </c>
      <c r="F125" s="22">
        <v>3.1642000000000001</v>
      </c>
    </row>
    <row r="126" spans="1:6" x14ac:dyDescent="0.35">
      <c r="A126" s="69">
        <v>38292</v>
      </c>
      <c r="B126" s="76">
        <v>3.2000000000000002E-3</v>
      </c>
      <c r="C126" s="70"/>
      <c r="D126" s="1">
        <f t="shared" si="1"/>
        <v>3.2445159786988751</v>
      </c>
      <c r="E126" s="71">
        <v>1.2500000000000001E-2</v>
      </c>
      <c r="F126" s="22">
        <v>3.1762999999999999</v>
      </c>
    </row>
    <row r="127" spans="1:6" x14ac:dyDescent="0.35">
      <c r="A127" s="69">
        <v>38322</v>
      </c>
      <c r="B127" s="76">
        <v>6.3E-3</v>
      </c>
      <c r="C127" s="70"/>
      <c r="D127" s="1">
        <f t="shared" si="1"/>
        <v>3.2242034966698552</v>
      </c>
      <c r="E127" s="71">
        <v>1.4800000000000001E-2</v>
      </c>
      <c r="F127" s="22">
        <v>3.1888000000000001</v>
      </c>
    </row>
    <row r="128" spans="1:6" x14ac:dyDescent="0.35">
      <c r="A128" s="69">
        <v>38353</v>
      </c>
      <c r="B128" s="76">
        <v>8.3999999999999995E-3</v>
      </c>
      <c r="C128" s="70"/>
      <c r="D128" s="1">
        <f t="shared" si="1"/>
        <v>3.1973457920169133</v>
      </c>
      <c r="E128" s="71">
        <v>1.38E-2</v>
      </c>
      <c r="F128" s="22">
        <v>3.2035999999999998</v>
      </c>
    </row>
    <row r="129" spans="1:6" x14ac:dyDescent="0.35">
      <c r="A129" s="69">
        <v>38384</v>
      </c>
      <c r="B129" s="76">
        <v>6.8000000000000005E-3</v>
      </c>
      <c r="C129" s="70"/>
      <c r="D129" s="1">
        <f t="shared" si="1"/>
        <v>3.175750687342981</v>
      </c>
      <c r="E129" s="71">
        <v>1.2199999999999999E-2</v>
      </c>
      <c r="F129" s="22">
        <v>3.2174</v>
      </c>
    </row>
    <row r="130" spans="1:6" x14ac:dyDescent="0.35">
      <c r="A130" s="69">
        <v>38412</v>
      </c>
      <c r="B130" s="76">
        <v>7.4000000000000003E-3</v>
      </c>
      <c r="C130" s="70"/>
      <c r="D130" s="1">
        <f t="shared" ref="D130:D193" si="2">D131*(1+B131)</f>
        <v>3.1524227589269218</v>
      </c>
      <c r="E130" s="71">
        <v>1.5300000000000001E-2</v>
      </c>
      <c r="F130" s="22">
        <v>3.2296</v>
      </c>
    </row>
    <row r="131" spans="1:6" x14ac:dyDescent="0.35">
      <c r="A131" s="69">
        <v>38443</v>
      </c>
      <c r="B131" s="76">
        <v>3.4999999999999996E-3</v>
      </c>
      <c r="C131" s="70"/>
      <c r="D131" s="1">
        <f t="shared" si="2"/>
        <v>3.1414277617607591</v>
      </c>
      <c r="E131" s="71">
        <v>1.41E-2</v>
      </c>
      <c r="F131" s="22">
        <v>3.2448999999999999</v>
      </c>
    </row>
    <row r="132" spans="1:6" x14ac:dyDescent="0.35">
      <c r="A132" s="69">
        <v>38473</v>
      </c>
      <c r="B132" s="76">
        <v>7.4000000000000003E-3</v>
      </c>
      <c r="C132" s="70"/>
      <c r="D132" s="1">
        <f t="shared" si="2"/>
        <v>3.1183519572769098</v>
      </c>
      <c r="E132" s="71">
        <v>1.4999999999999999E-2</v>
      </c>
      <c r="F132" s="22">
        <v>3.2589999999999999</v>
      </c>
    </row>
    <row r="133" spans="1:6" x14ac:dyDescent="0.35">
      <c r="A133" s="69">
        <v>38504</v>
      </c>
      <c r="B133" s="76">
        <v>8.3000000000000001E-3</v>
      </c>
      <c r="C133" s="70"/>
      <c r="D133" s="1">
        <f t="shared" si="2"/>
        <v>3.0926826909420906</v>
      </c>
      <c r="E133" s="71">
        <v>1.5900000000000001E-2</v>
      </c>
      <c r="F133" s="22">
        <v>3.274</v>
      </c>
    </row>
    <row r="134" spans="1:6" x14ac:dyDescent="0.35">
      <c r="A134" s="69">
        <v>38534</v>
      </c>
      <c r="B134" s="76">
        <v>1.1999999999999999E-3</v>
      </c>
      <c r="C134" s="70"/>
      <c r="D134" s="1">
        <f t="shared" si="2"/>
        <v>3.0889759198382842</v>
      </c>
      <c r="E134" s="71">
        <v>1.5100000000000001E-2</v>
      </c>
      <c r="F134" s="22">
        <v>3.2898999999999998</v>
      </c>
    </row>
    <row r="135" spans="1:6" x14ac:dyDescent="0.35">
      <c r="A135" s="69">
        <v>38565</v>
      </c>
      <c r="B135" s="76">
        <v>1.1000000000000001E-3</v>
      </c>
      <c r="C135" s="70"/>
      <c r="D135" s="1">
        <f t="shared" si="2"/>
        <v>3.0855817798804153</v>
      </c>
      <c r="E135" s="71">
        <v>1.66E-2</v>
      </c>
      <c r="F135" s="22">
        <v>3.3050000000000002</v>
      </c>
    </row>
    <row r="136" spans="1:6" x14ac:dyDescent="0.35">
      <c r="A136" s="69">
        <v>38596</v>
      </c>
      <c r="B136" s="76">
        <v>2.8000000000000004E-3</v>
      </c>
      <c r="C136" s="70"/>
      <c r="D136" s="1">
        <f t="shared" si="2"/>
        <v>3.0769662743123409</v>
      </c>
      <c r="E136" s="71">
        <v>1.4999999999999999E-2</v>
      </c>
      <c r="F136" s="22">
        <v>3.3216000000000001</v>
      </c>
    </row>
    <row r="137" spans="1:6" x14ac:dyDescent="0.35">
      <c r="A137" s="69">
        <v>38626</v>
      </c>
      <c r="B137" s="76">
        <v>1.6000000000000001E-3</v>
      </c>
      <c r="C137" s="70"/>
      <c r="D137" s="1">
        <f t="shared" si="2"/>
        <v>3.0720509927239825</v>
      </c>
      <c r="E137" s="71">
        <v>1.41E-2</v>
      </c>
      <c r="F137" s="22">
        <v>3.3365999999999998</v>
      </c>
    </row>
    <row r="138" spans="1:6" x14ac:dyDescent="0.35">
      <c r="A138" s="69">
        <v>38657</v>
      </c>
      <c r="B138" s="76">
        <v>5.6000000000000008E-3</v>
      </c>
      <c r="C138" s="70"/>
      <c r="D138" s="1">
        <f t="shared" si="2"/>
        <v>3.0549433101869354</v>
      </c>
      <c r="E138" s="71">
        <v>1.38E-2</v>
      </c>
      <c r="F138" s="22">
        <v>3.3506999999999998</v>
      </c>
    </row>
    <row r="139" spans="1:6" x14ac:dyDescent="0.35">
      <c r="A139" s="69">
        <v>38687</v>
      </c>
      <c r="B139" s="76">
        <v>7.8000000000000005E-3</v>
      </c>
      <c r="C139" s="70"/>
      <c r="D139" s="1">
        <f t="shared" si="2"/>
        <v>3.031299176609382</v>
      </c>
      <c r="E139" s="71">
        <v>1.47E-2</v>
      </c>
      <c r="F139" s="22">
        <v>3.3645</v>
      </c>
    </row>
    <row r="140" spans="1:6" x14ac:dyDescent="0.35">
      <c r="A140" s="69">
        <v>38718</v>
      </c>
      <c r="B140" s="76">
        <v>3.8E-3</v>
      </c>
      <c r="C140" s="70"/>
      <c r="D140" s="1">
        <f t="shared" si="2"/>
        <v>3.0198238459946025</v>
      </c>
      <c r="E140" s="71">
        <v>1.43E-2</v>
      </c>
      <c r="F140" s="22">
        <v>3.3792</v>
      </c>
    </row>
    <row r="141" spans="1:6" x14ac:dyDescent="0.35">
      <c r="A141" s="69">
        <v>38749</v>
      </c>
      <c r="B141" s="76">
        <v>5.1000000000000004E-3</v>
      </c>
      <c r="C141" s="70"/>
      <c r="D141" s="1">
        <f t="shared" si="2"/>
        <v>3.0045008914482163</v>
      </c>
      <c r="E141" s="71">
        <v>1.15E-2</v>
      </c>
      <c r="F141" s="22">
        <v>3.3935</v>
      </c>
    </row>
    <row r="142" spans="1:6" x14ac:dyDescent="0.35">
      <c r="A142" s="69">
        <v>38777</v>
      </c>
      <c r="B142" s="76">
        <v>5.1999999999999998E-3</v>
      </c>
      <c r="C142" s="70"/>
      <c r="D142" s="1">
        <f t="shared" si="2"/>
        <v>2.9889583082453401</v>
      </c>
      <c r="E142" s="71">
        <v>1.4199999999999999E-2</v>
      </c>
      <c r="F142" s="22">
        <v>3.4049999999999998</v>
      </c>
    </row>
    <row r="143" spans="1:6" x14ac:dyDescent="0.35">
      <c r="A143" s="69">
        <v>38808</v>
      </c>
      <c r="B143" s="76">
        <v>3.7000000000000002E-3</v>
      </c>
      <c r="C143" s="70"/>
      <c r="D143" s="1">
        <f t="shared" si="2"/>
        <v>2.977939930502481</v>
      </c>
      <c r="E143" s="71">
        <v>1.0800000000000001E-2</v>
      </c>
      <c r="F143" s="22">
        <v>3.4192</v>
      </c>
    </row>
    <row r="144" spans="1:6" x14ac:dyDescent="0.35">
      <c r="A144" s="69">
        <v>38838</v>
      </c>
      <c r="B144" s="76">
        <v>1.7000000000000001E-3</v>
      </c>
      <c r="C144" s="70"/>
      <c r="D144" s="1">
        <f t="shared" si="2"/>
        <v>2.9728860242612369</v>
      </c>
      <c r="E144" s="71">
        <v>1.2800000000000001E-2</v>
      </c>
      <c r="F144" s="22">
        <v>3.43</v>
      </c>
    </row>
    <row r="145" spans="1:6" x14ac:dyDescent="0.35">
      <c r="A145" s="69">
        <v>38869</v>
      </c>
      <c r="B145" s="76">
        <v>2.7000000000000001E-3</v>
      </c>
      <c r="C145" s="70"/>
      <c r="D145" s="1">
        <f t="shared" si="2"/>
        <v>2.964880845977099</v>
      </c>
      <c r="E145" s="71">
        <v>1.18E-2</v>
      </c>
      <c r="F145" s="22">
        <v>3.4428000000000001</v>
      </c>
    </row>
    <row r="146" spans="1:6" x14ac:dyDescent="0.35">
      <c r="A146" s="69">
        <v>38899</v>
      </c>
      <c r="B146" s="76">
        <v>-1.5E-3</v>
      </c>
      <c r="C146" s="70"/>
      <c r="D146" s="1">
        <f t="shared" si="2"/>
        <v>2.9693348482494732</v>
      </c>
      <c r="E146" s="71">
        <v>1.1699999999999999E-2</v>
      </c>
      <c r="F146" s="22">
        <v>3.4546000000000001</v>
      </c>
    </row>
    <row r="147" spans="1:6" x14ac:dyDescent="0.35">
      <c r="A147" s="69">
        <v>38930</v>
      </c>
      <c r="B147" s="76">
        <v>-2.0000000000000001E-4</v>
      </c>
      <c r="C147" s="70"/>
      <c r="D147" s="1">
        <f t="shared" si="2"/>
        <v>2.9699288340162764</v>
      </c>
      <c r="E147" s="71">
        <v>1.26E-2</v>
      </c>
      <c r="F147" s="22">
        <v>3.4662999999999999</v>
      </c>
    </row>
    <row r="148" spans="1:6" x14ac:dyDescent="0.35">
      <c r="A148" s="69">
        <v>38961</v>
      </c>
      <c r="B148" s="76">
        <v>1.9E-3</v>
      </c>
      <c r="C148" s="70"/>
      <c r="D148" s="1">
        <f t="shared" si="2"/>
        <v>2.9642966703426255</v>
      </c>
      <c r="E148" s="71">
        <v>1.06E-2</v>
      </c>
      <c r="F148" s="22">
        <v>3.4788999999999999</v>
      </c>
    </row>
    <row r="149" spans="1:6" x14ac:dyDescent="0.35">
      <c r="A149" s="69">
        <v>38991</v>
      </c>
      <c r="B149" s="76">
        <v>5.0000000000000001E-4</v>
      </c>
      <c r="C149" s="70"/>
      <c r="D149" s="1">
        <f t="shared" si="2"/>
        <v>2.96281526271127</v>
      </c>
      <c r="E149" s="71">
        <v>1.09E-2</v>
      </c>
      <c r="F149" s="22">
        <v>3.4895</v>
      </c>
    </row>
    <row r="150" spans="1:6" x14ac:dyDescent="0.35">
      <c r="A150" s="69">
        <v>39022</v>
      </c>
      <c r="B150" s="76">
        <v>2.8999999999999998E-3</v>
      </c>
      <c r="C150" s="70"/>
      <c r="D150" s="1">
        <f t="shared" si="2"/>
        <v>2.9542479436746141</v>
      </c>
      <c r="E150" s="71">
        <v>1.0200000000000001E-2</v>
      </c>
      <c r="F150" s="22">
        <v>3.5004</v>
      </c>
    </row>
    <row r="151" spans="1:6" x14ac:dyDescent="0.35">
      <c r="A151" s="69">
        <v>39052</v>
      </c>
      <c r="B151" s="76">
        <v>3.7000000000000002E-3</v>
      </c>
      <c r="C151" s="70"/>
      <c r="D151" s="1">
        <f t="shared" si="2"/>
        <v>2.9433575208474783</v>
      </c>
      <c r="E151" s="71">
        <v>9.8999999999999991E-3</v>
      </c>
      <c r="F151" s="22">
        <v>3.5106000000000002</v>
      </c>
    </row>
    <row r="152" spans="1:6" x14ac:dyDescent="0.35">
      <c r="A152" s="69">
        <v>39083</v>
      </c>
      <c r="B152" s="76">
        <v>3.4999999999999996E-3</v>
      </c>
      <c r="C152" s="70"/>
      <c r="D152" s="1">
        <f t="shared" si="2"/>
        <v>2.9330916998978358</v>
      </c>
      <c r="E152" s="71">
        <v>1.0800000000000001E-2</v>
      </c>
      <c r="F152" s="22">
        <v>3.5205000000000002</v>
      </c>
    </row>
    <row r="153" spans="1:6" x14ac:dyDescent="0.35">
      <c r="A153" s="69">
        <v>39114</v>
      </c>
      <c r="B153" s="76">
        <v>5.1999999999999998E-3</v>
      </c>
      <c r="C153" s="70"/>
      <c r="D153" s="1">
        <f t="shared" si="2"/>
        <v>2.9179185235752443</v>
      </c>
      <c r="E153" s="71">
        <v>8.6999999999999994E-3</v>
      </c>
      <c r="F153" s="22">
        <v>3.5312999999999999</v>
      </c>
    </row>
    <row r="154" spans="1:6" x14ac:dyDescent="0.35">
      <c r="A154" s="69">
        <v>39142</v>
      </c>
      <c r="B154" s="76">
        <v>4.5999999999999999E-3</v>
      </c>
      <c r="C154" s="70"/>
      <c r="D154" s="1">
        <f t="shared" si="2"/>
        <v>2.9045575588047425</v>
      </c>
      <c r="E154" s="71">
        <v>1.0500000000000001E-2</v>
      </c>
      <c r="F154" s="22">
        <v>3.54</v>
      </c>
    </row>
    <row r="155" spans="1:6" x14ac:dyDescent="0.35">
      <c r="A155" s="69">
        <v>39173</v>
      </c>
      <c r="B155" s="76">
        <v>4.0999999999999995E-3</v>
      </c>
      <c r="C155" s="70"/>
      <c r="D155" s="1">
        <f t="shared" si="2"/>
        <v>2.8926974990586021</v>
      </c>
      <c r="E155" s="71">
        <v>9.3999999999999986E-3</v>
      </c>
      <c r="F155" s="22">
        <v>3.5505</v>
      </c>
    </row>
    <row r="156" spans="1:6" x14ac:dyDescent="0.35">
      <c r="A156" s="69">
        <v>39203</v>
      </c>
      <c r="B156" s="76">
        <v>2.2000000000000001E-3</v>
      </c>
      <c r="C156" s="70"/>
      <c r="D156" s="1">
        <f t="shared" si="2"/>
        <v>2.8863475344827401</v>
      </c>
      <c r="E156" s="71">
        <v>1.03E-2</v>
      </c>
      <c r="F156" s="22">
        <v>3.5598999999999998</v>
      </c>
    </row>
    <row r="157" spans="1:6" x14ac:dyDescent="0.35">
      <c r="A157" s="69">
        <v>39234</v>
      </c>
      <c r="B157" s="76">
        <v>2.5999999999999999E-3</v>
      </c>
      <c r="C157" s="70"/>
      <c r="D157" s="1">
        <f t="shared" si="2"/>
        <v>2.8788624920035311</v>
      </c>
      <c r="E157" s="71">
        <v>9.1000000000000004E-3</v>
      </c>
      <c r="F157" s="22">
        <v>3.5701999999999998</v>
      </c>
    </row>
    <row r="158" spans="1:6" x14ac:dyDescent="0.35">
      <c r="A158" s="69">
        <v>39264</v>
      </c>
      <c r="B158" s="76">
        <v>2.8999999999999998E-3</v>
      </c>
      <c r="C158" s="70"/>
      <c r="D158" s="1">
        <f t="shared" si="2"/>
        <v>2.8705379320007292</v>
      </c>
      <c r="E158" s="71">
        <v>9.7000000000000003E-3</v>
      </c>
      <c r="F158" s="22">
        <v>3.5792999999999999</v>
      </c>
    </row>
    <row r="159" spans="1:6" x14ac:dyDescent="0.35">
      <c r="A159" s="69">
        <v>39295</v>
      </c>
      <c r="B159" s="76">
        <v>2.3999999999999998E-3</v>
      </c>
      <c r="C159" s="70"/>
      <c r="D159" s="1">
        <f t="shared" si="2"/>
        <v>2.8636651356751091</v>
      </c>
      <c r="E159" s="71">
        <v>9.8999999999999991E-3</v>
      </c>
      <c r="F159" s="22">
        <v>3.589</v>
      </c>
    </row>
    <row r="160" spans="1:6" x14ac:dyDescent="0.35">
      <c r="A160" s="69">
        <v>39326</v>
      </c>
      <c r="B160" s="76">
        <v>4.1999999999999997E-3</v>
      </c>
      <c r="C160" s="70"/>
      <c r="D160" s="1">
        <f t="shared" si="2"/>
        <v>2.851688045882403</v>
      </c>
      <c r="E160" s="71">
        <v>8.0000000000000002E-3</v>
      </c>
      <c r="F160" s="22">
        <v>3.5989</v>
      </c>
    </row>
    <row r="161" spans="1:6" x14ac:dyDescent="0.35">
      <c r="A161" s="69">
        <v>39356</v>
      </c>
      <c r="B161" s="76">
        <v>2.8999999999999998E-3</v>
      </c>
      <c r="C161" s="70"/>
      <c r="D161" s="1">
        <f t="shared" si="2"/>
        <v>2.8434420638971019</v>
      </c>
      <c r="E161" s="71">
        <v>9.300000000000001E-3</v>
      </c>
      <c r="F161" s="22">
        <v>3.6069</v>
      </c>
    </row>
    <row r="162" spans="1:6" x14ac:dyDescent="0.35">
      <c r="A162" s="69">
        <v>39387</v>
      </c>
      <c r="B162" s="76">
        <v>2.3999999999999998E-3</v>
      </c>
      <c r="C162" s="70"/>
      <c r="D162" s="1">
        <f t="shared" si="2"/>
        <v>2.8366341419564067</v>
      </c>
      <c r="E162" s="71">
        <v>8.3999999999999995E-3</v>
      </c>
      <c r="F162" s="22">
        <v>3.6162000000000001</v>
      </c>
    </row>
    <row r="163" spans="1:6" x14ac:dyDescent="0.35">
      <c r="A163" s="69">
        <v>39417</v>
      </c>
      <c r="B163" s="76">
        <v>2.3E-3</v>
      </c>
      <c r="C163" s="70"/>
      <c r="D163" s="1">
        <f t="shared" si="2"/>
        <v>2.8301248547903888</v>
      </c>
      <c r="E163" s="71">
        <v>8.3999999999999995E-3</v>
      </c>
      <c r="F163" s="22">
        <v>3.6246</v>
      </c>
    </row>
    <row r="164" spans="1:6" x14ac:dyDescent="0.35">
      <c r="A164" s="69">
        <v>39448</v>
      </c>
      <c r="B164" s="76">
        <v>6.9999999999999993E-3</v>
      </c>
      <c r="C164" s="70"/>
      <c r="D164" s="1">
        <f t="shared" si="2"/>
        <v>2.8104516929398105</v>
      </c>
      <c r="E164" s="71">
        <v>9.300000000000001E-3</v>
      </c>
      <c r="F164" s="22">
        <v>3.633</v>
      </c>
    </row>
    <row r="165" spans="1:6" x14ac:dyDescent="0.35">
      <c r="A165" s="69">
        <v>39479</v>
      </c>
      <c r="B165" s="76">
        <v>6.9999999999999993E-3</v>
      </c>
      <c r="C165" s="70"/>
      <c r="D165" s="1">
        <f t="shared" si="2"/>
        <v>2.7909152859382429</v>
      </c>
      <c r="E165" s="71">
        <v>8.0000000000000002E-3</v>
      </c>
      <c r="F165" s="22">
        <v>3.6423000000000001</v>
      </c>
    </row>
    <row r="166" spans="1:6" x14ac:dyDescent="0.35">
      <c r="A166" s="69">
        <v>39508</v>
      </c>
      <c r="B166" s="76">
        <v>6.4000000000000003E-3</v>
      </c>
      <c r="C166" s="70"/>
      <c r="D166" s="1">
        <f t="shared" si="2"/>
        <v>2.7731670170292557</v>
      </c>
      <c r="E166" s="71">
        <v>8.3999999999999995E-3</v>
      </c>
      <c r="F166" s="22">
        <v>3.6503000000000001</v>
      </c>
    </row>
    <row r="167" spans="1:6" x14ac:dyDescent="0.35">
      <c r="A167" s="69">
        <v>39539</v>
      </c>
      <c r="B167" s="76">
        <v>2.3E-3</v>
      </c>
      <c r="C167" s="70"/>
      <c r="D167" s="1">
        <f t="shared" si="2"/>
        <v>2.7668033692799119</v>
      </c>
      <c r="E167" s="71">
        <v>9.0000000000000011E-3</v>
      </c>
      <c r="F167" s="22">
        <v>3.6587000000000001</v>
      </c>
    </row>
    <row r="168" spans="1:6" x14ac:dyDescent="0.35">
      <c r="A168" s="69">
        <v>39569</v>
      </c>
      <c r="B168" s="76">
        <v>5.8999999999999999E-3</v>
      </c>
      <c r="C168" s="70"/>
      <c r="D168" s="1">
        <f t="shared" si="2"/>
        <v>2.750574976916107</v>
      </c>
      <c r="E168" s="71">
        <v>8.8000000000000005E-3</v>
      </c>
      <c r="F168" s="22">
        <v>3.6677</v>
      </c>
    </row>
    <row r="169" spans="1:6" x14ac:dyDescent="0.35">
      <c r="A169" s="69">
        <v>39600</v>
      </c>
      <c r="B169" s="76">
        <v>5.6000000000000008E-3</v>
      </c>
      <c r="C169" s="70"/>
      <c r="D169" s="1">
        <f t="shared" si="2"/>
        <v>2.7352575347216654</v>
      </c>
      <c r="E169" s="71">
        <v>9.5999999999999992E-3</v>
      </c>
      <c r="F169" s="22">
        <v>3.6764999999999999</v>
      </c>
    </row>
    <row r="170" spans="1:6" x14ac:dyDescent="0.35">
      <c r="A170" s="69">
        <v>39630</v>
      </c>
      <c r="B170" s="76">
        <v>9.0000000000000011E-3</v>
      </c>
      <c r="C170" s="70"/>
      <c r="D170" s="1">
        <f t="shared" si="2"/>
        <v>2.7108597965526915</v>
      </c>
      <c r="E170" s="71">
        <v>1.0700000000000001E-2</v>
      </c>
      <c r="F170" s="22">
        <v>3.6861000000000002</v>
      </c>
    </row>
    <row r="171" spans="1:6" x14ac:dyDescent="0.35">
      <c r="A171" s="69">
        <v>39661</v>
      </c>
      <c r="B171" s="76">
        <v>6.3E-3</v>
      </c>
      <c r="C171" s="70"/>
      <c r="D171" s="1">
        <f t="shared" si="2"/>
        <v>2.693888300261047</v>
      </c>
      <c r="E171" s="71">
        <v>1.0200000000000001E-2</v>
      </c>
      <c r="F171" s="22">
        <v>3.6968000000000001</v>
      </c>
    </row>
    <row r="172" spans="1:6" x14ac:dyDescent="0.35">
      <c r="A172" s="69">
        <v>39692</v>
      </c>
      <c r="B172" s="76">
        <v>3.4999999999999996E-3</v>
      </c>
      <c r="C172" s="70"/>
      <c r="D172" s="1">
        <f t="shared" si="2"/>
        <v>2.684492576244192</v>
      </c>
      <c r="E172" s="71">
        <v>1.1000000000000001E-2</v>
      </c>
      <c r="F172" s="22">
        <v>3.7069999999999999</v>
      </c>
    </row>
    <row r="173" spans="1:6" x14ac:dyDescent="0.35">
      <c r="A173" s="69">
        <v>39722</v>
      </c>
      <c r="B173" s="76">
        <v>2.5999999999999999E-3</v>
      </c>
      <c r="C173" s="70"/>
      <c r="D173" s="1">
        <f t="shared" si="2"/>
        <v>2.6775309956554878</v>
      </c>
      <c r="E173" s="71">
        <v>1.18E-2</v>
      </c>
      <c r="F173" s="22">
        <v>3.718</v>
      </c>
    </row>
    <row r="174" spans="1:6" x14ac:dyDescent="0.35">
      <c r="A174" s="69">
        <v>39753</v>
      </c>
      <c r="B174" s="76">
        <v>3.0000000000000001E-3</v>
      </c>
      <c r="C174" s="70"/>
      <c r="D174" s="1">
        <f t="shared" si="2"/>
        <v>2.6695224283703771</v>
      </c>
      <c r="E174" s="71">
        <v>1.0200000000000001E-2</v>
      </c>
      <c r="F174" s="22">
        <v>3.7298</v>
      </c>
    </row>
    <row r="175" spans="1:6" x14ac:dyDescent="0.35">
      <c r="A175" s="69">
        <v>39783</v>
      </c>
      <c r="B175" s="76">
        <v>4.8999999999999998E-3</v>
      </c>
      <c r="C175" s="70"/>
      <c r="D175" s="1">
        <f t="shared" si="2"/>
        <v>2.656505551169646</v>
      </c>
      <c r="E175" s="71">
        <v>1.1200000000000002E-2</v>
      </c>
      <c r="F175" s="22">
        <v>3.74</v>
      </c>
    </row>
    <row r="176" spans="1:6" x14ac:dyDescent="0.35">
      <c r="A176" s="69">
        <v>39814</v>
      </c>
      <c r="B176" s="76">
        <v>2.8999999999999998E-3</v>
      </c>
      <c r="C176" s="70"/>
      <c r="D176" s="1">
        <f t="shared" si="2"/>
        <v>2.6488239616807721</v>
      </c>
      <c r="E176" s="71">
        <v>1.0500000000000001E-2</v>
      </c>
      <c r="F176" s="22">
        <v>3.7511999999999999</v>
      </c>
    </row>
    <row r="177" spans="1:6" x14ac:dyDescent="0.35">
      <c r="A177" s="69">
        <v>39845</v>
      </c>
      <c r="B177" s="76">
        <v>4.0000000000000001E-3</v>
      </c>
      <c r="C177" s="70"/>
      <c r="D177" s="1">
        <f t="shared" si="2"/>
        <v>2.6382708781680995</v>
      </c>
      <c r="E177" s="71">
        <v>8.6E-3</v>
      </c>
      <c r="F177" s="22">
        <v>3.7616999999999998</v>
      </c>
    </row>
    <row r="178" spans="1:6" x14ac:dyDescent="0.35">
      <c r="A178" s="69">
        <v>39873</v>
      </c>
      <c r="B178" s="76">
        <v>6.3E-3</v>
      </c>
      <c r="C178" s="70"/>
      <c r="D178" s="1">
        <f t="shared" si="2"/>
        <v>2.6217538290451152</v>
      </c>
      <c r="E178" s="71">
        <v>9.7000000000000003E-3</v>
      </c>
      <c r="F178" s="22">
        <v>3.7703000000000002</v>
      </c>
    </row>
    <row r="179" spans="1:6" x14ac:dyDescent="0.35">
      <c r="A179" s="69">
        <v>39904</v>
      </c>
      <c r="B179" s="76">
        <v>1.1000000000000001E-3</v>
      </c>
      <c r="C179" s="70"/>
      <c r="D179" s="1">
        <f t="shared" si="2"/>
        <v>2.6188730686695783</v>
      </c>
      <c r="E179" s="71">
        <v>8.3999999999999995E-3</v>
      </c>
      <c r="F179" s="22">
        <v>3.78</v>
      </c>
    </row>
    <row r="180" spans="1:6" x14ac:dyDescent="0.35">
      <c r="A180" s="69">
        <v>39934</v>
      </c>
      <c r="B180" s="76">
        <v>3.5999999999999999E-3</v>
      </c>
      <c r="C180" s="70"/>
      <c r="D180" s="1">
        <f t="shared" si="2"/>
        <v>2.6094789444694881</v>
      </c>
      <c r="E180" s="71">
        <v>7.7000000000000002E-3</v>
      </c>
      <c r="F180" s="22">
        <v>3.7884000000000002</v>
      </c>
    </row>
    <row r="181" spans="1:6" x14ac:dyDescent="0.35">
      <c r="A181" s="69">
        <v>39965</v>
      </c>
      <c r="B181" s="76">
        <v>5.8999999999999999E-3</v>
      </c>
      <c r="C181" s="70"/>
      <c r="D181" s="1">
        <f t="shared" si="2"/>
        <v>2.5941733218704526</v>
      </c>
      <c r="E181" s="71">
        <v>7.6E-3</v>
      </c>
      <c r="F181" s="22">
        <v>3.7961</v>
      </c>
    </row>
    <row r="182" spans="1:6" x14ac:dyDescent="0.35">
      <c r="A182" s="69">
        <v>39995</v>
      </c>
      <c r="B182" s="76">
        <v>3.8E-3</v>
      </c>
      <c r="C182" s="70"/>
      <c r="D182" s="1">
        <f t="shared" si="2"/>
        <v>2.5843527813015066</v>
      </c>
      <c r="E182" s="71">
        <v>7.9000000000000008E-3</v>
      </c>
      <c r="F182" s="22">
        <v>3.8037000000000001</v>
      </c>
    </row>
    <row r="183" spans="1:6" x14ac:dyDescent="0.35">
      <c r="A183" s="69">
        <v>40026</v>
      </c>
      <c r="B183" s="76">
        <v>2.2000000000000001E-3</v>
      </c>
      <c r="C183" s="70"/>
      <c r="D183" s="1">
        <f t="shared" si="2"/>
        <v>2.5786796859923236</v>
      </c>
      <c r="E183" s="71">
        <v>6.8999999999999999E-3</v>
      </c>
      <c r="F183" s="22">
        <v>3.8115999999999999</v>
      </c>
    </row>
    <row r="184" spans="1:6" x14ac:dyDescent="0.35">
      <c r="A184" s="69">
        <v>40057</v>
      </c>
      <c r="B184" s="76">
        <v>2.3E-3</v>
      </c>
      <c r="C184" s="70"/>
      <c r="D184" s="1">
        <f t="shared" si="2"/>
        <v>2.5727623326272808</v>
      </c>
      <c r="E184" s="71">
        <v>6.8999999999999999E-3</v>
      </c>
      <c r="F184" s="22">
        <v>3.8184999999999998</v>
      </c>
    </row>
    <row r="185" spans="1:6" x14ac:dyDescent="0.35">
      <c r="A185" s="69">
        <v>40087</v>
      </c>
      <c r="B185" s="76">
        <v>1.9E-3</v>
      </c>
      <c r="C185" s="70"/>
      <c r="D185" s="1">
        <f t="shared" si="2"/>
        <v>2.5678833542541977</v>
      </c>
      <c r="E185" s="71">
        <v>6.8999999999999999E-3</v>
      </c>
      <c r="F185" s="22">
        <v>3.8254000000000001</v>
      </c>
    </row>
    <row r="186" spans="1:6" x14ac:dyDescent="0.35">
      <c r="A186" s="69">
        <v>40118</v>
      </c>
      <c r="B186" s="76">
        <v>1.8E-3</v>
      </c>
      <c r="C186" s="70"/>
      <c r="D186" s="1">
        <f t="shared" si="2"/>
        <v>2.5632694692096205</v>
      </c>
      <c r="E186" s="71">
        <v>6.6E-3</v>
      </c>
      <c r="F186" s="22">
        <v>3.8323</v>
      </c>
    </row>
    <row r="187" spans="1:6" x14ac:dyDescent="0.35">
      <c r="A187" s="69">
        <v>40148</v>
      </c>
      <c r="B187" s="76">
        <v>4.4000000000000003E-3</v>
      </c>
      <c r="C187" s="70"/>
      <c r="D187" s="1">
        <f t="shared" si="2"/>
        <v>2.5520404910490049</v>
      </c>
      <c r="E187" s="71">
        <v>7.3000000000000001E-3</v>
      </c>
      <c r="F187" s="22">
        <v>3.8389000000000002</v>
      </c>
    </row>
    <row r="188" spans="1:6" x14ac:dyDescent="0.35">
      <c r="A188" s="69">
        <v>40179</v>
      </c>
      <c r="B188" s="76">
        <v>3.8E-3</v>
      </c>
      <c r="C188" s="70"/>
      <c r="D188" s="1">
        <f t="shared" si="2"/>
        <v>2.5423794491422642</v>
      </c>
      <c r="E188" s="71">
        <v>6.6E-3</v>
      </c>
      <c r="F188" s="22">
        <v>3.8462000000000001</v>
      </c>
    </row>
    <row r="189" spans="1:6" x14ac:dyDescent="0.35">
      <c r="A189" s="69">
        <v>40210</v>
      </c>
      <c r="B189" s="76">
        <v>5.1999999999999998E-3</v>
      </c>
      <c r="C189" s="70"/>
      <c r="D189" s="1">
        <f t="shared" si="2"/>
        <v>2.5292274663174132</v>
      </c>
      <c r="E189" s="71">
        <v>5.8999999999999999E-3</v>
      </c>
      <c r="F189" s="22">
        <v>3.8527999999999998</v>
      </c>
    </row>
    <row r="190" spans="1:6" x14ac:dyDescent="0.35">
      <c r="A190" s="69">
        <v>40238</v>
      </c>
      <c r="B190" s="76">
        <v>9.3999999999999986E-3</v>
      </c>
      <c r="C190" s="70"/>
      <c r="D190" s="1">
        <f t="shared" si="2"/>
        <v>2.5056741295001119</v>
      </c>
      <c r="E190" s="71">
        <v>7.6E-3</v>
      </c>
      <c r="F190" s="22">
        <v>3.8586999999999998</v>
      </c>
    </row>
    <row r="191" spans="1:6" x14ac:dyDescent="0.35">
      <c r="A191" s="69">
        <v>40269</v>
      </c>
      <c r="B191" s="76">
        <v>5.5000000000000005E-3</v>
      </c>
      <c r="C191" s="70"/>
      <c r="D191" s="1">
        <f t="shared" si="2"/>
        <v>2.4919683038290521</v>
      </c>
      <c r="E191" s="71">
        <v>6.7000000000000002E-3</v>
      </c>
      <c r="F191" s="22">
        <v>3.8662999999999998</v>
      </c>
    </row>
    <row r="192" spans="1:6" x14ac:dyDescent="0.35">
      <c r="A192" s="69">
        <v>40299</v>
      </c>
      <c r="B192" s="76">
        <v>4.7999999999999996E-3</v>
      </c>
      <c r="C192" s="70"/>
      <c r="D192" s="1">
        <f t="shared" si="2"/>
        <v>2.4800639966451556</v>
      </c>
      <c r="E192" s="71">
        <v>7.4999999999999997E-3</v>
      </c>
      <c r="F192" s="22">
        <v>3.8730000000000002</v>
      </c>
    </row>
    <row r="193" spans="1:6" x14ac:dyDescent="0.35">
      <c r="A193" s="69">
        <v>40330</v>
      </c>
      <c r="B193" s="76">
        <v>6.3E-3</v>
      </c>
      <c r="C193" s="70"/>
      <c r="D193" s="1">
        <f t="shared" si="2"/>
        <v>2.4645374109561322</v>
      </c>
      <c r="E193" s="71">
        <v>7.9000000000000008E-3</v>
      </c>
      <c r="F193" s="22">
        <v>3.8805000000000001</v>
      </c>
    </row>
    <row r="194" spans="1:6" x14ac:dyDescent="0.35">
      <c r="A194" s="69">
        <v>40360</v>
      </c>
      <c r="B194" s="76">
        <v>1.9E-3</v>
      </c>
      <c r="C194" s="70"/>
      <c r="D194" s="1">
        <f t="shared" ref="D194:D257" si="3">D195*(1+B195)</f>
        <v>2.459863669983164</v>
      </c>
      <c r="E194" s="71">
        <v>8.6E-3</v>
      </c>
      <c r="F194" s="22">
        <v>3.8883999999999999</v>
      </c>
    </row>
    <row r="195" spans="1:6" x14ac:dyDescent="0.35">
      <c r="A195" s="69">
        <v>40391</v>
      </c>
      <c r="B195" s="76">
        <v>-8.9999999999999998E-4</v>
      </c>
      <c r="C195" s="70"/>
      <c r="D195" s="1">
        <f t="shared" si="3"/>
        <v>2.4620795415705774</v>
      </c>
      <c r="E195" s="71">
        <v>8.8999999999999999E-3</v>
      </c>
      <c r="F195" s="22">
        <v>3.8969999999999998</v>
      </c>
    </row>
    <row r="196" spans="1:6" x14ac:dyDescent="0.35">
      <c r="A196" s="69">
        <v>40422</v>
      </c>
      <c r="B196" s="76">
        <v>-5.0000000000000001E-4</v>
      </c>
      <c r="C196" s="70"/>
      <c r="D196" s="1">
        <f t="shared" si="3"/>
        <v>2.4633111971691619</v>
      </c>
      <c r="E196" s="71">
        <v>8.5000000000000006E-3</v>
      </c>
      <c r="F196" s="22">
        <v>3.9058999999999999</v>
      </c>
    </row>
    <row r="197" spans="1:6" x14ac:dyDescent="0.35">
      <c r="A197" s="69">
        <v>40452</v>
      </c>
      <c r="B197" s="76">
        <v>3.0999999999999999E-3</v>
      </c>
      <c r="C197" s="70"/>
      <c r="D197" s="1">
        <f t="shared" si="3"/>
        <v>2.4556985317208273</v>
      </c>
      <c r="E197" s="71">
        <v>8.1000000000000013E-3</v>
      </c>
      <c r="F197" s="22">
        <v>3.9144000000000001</v>
      </c>
    </row>
    <row r="198" spans="1:6" x14ac:dyDescent="0.35">
      <c r="A198" s="69">
        <v>40483</v>
      </c>
      <c r="B198" s="76">
        <v>6.1999999999999998E-3</v>
      </c>
      <c r="C198" s="70"/>
      <c r="D198" s="1">
        <f t="shared" si="3"/>
        <v>2.4405670162202617</v>
      </c>
      <c r="E198" s="71">
        <v>8.1000000000000013E-3</v>
      </c>
      <c r="F198" s="22">
        <v>3.9224999999999999</v>
      </c>
    </row>
    <row r="199" spans="1:6" x14ac:dyDescent="0.35">
      <c r="A199" s="69">
        <v>40513</v>
      </c>
      <c r="B199" s="76">
        <v>8.6E-3</v>
      </c>
      <c r="C199" s="70"/>
      <c r="D199" s="1">
        <f t="shared" si="3"/>
        <v>2.4197571051162621</v>
      </c>
      <c r="E199" s="71">
        <v>9.300000000000001E-3</v>
      </c>
      <c r="F199" s="22">
        <v>3.9306000000000001</v>
      </c>
    </row>
    <row r="200" spans="1:6" x14ac:dyDescent="0.35">
      <c r="A200" s="69">
        <v>40544</v>
      </c>
      <c r="B200" s="76">
        <v>6.8999999999999999E-3</v>
      </c>
      <c r="C200" s="70"/>
      <c r="D200" s="1">
        <f t="shared" si="3"/>
        <v>2.4031751962620542</v>
      </c>
      <c r="E200" s="71">
        <v>8.6E-3</v>
      </c>
      <c r="F200" s="22">
        <v>3.9399000000000002</v>
      </c>
    </row>
    <row r="201" spans="1:6" x14ac:dyDescent="0.35">
      <c r="A201" s="69">
        <v>40575</v>
      </c>
      <c r="B201" s="76">
        <v>7.6E-3</v>
      </c>
      <c r="C201" s="70"/>
      <c r="D201" s="1">
        <f t="shared" si="3"/>
        <v>2.3850488251906055</v>
      </c>
      <c r="E201" s="71">
        <v>8.3999999999999995E-3</v>
      </c>
      <c r="F201" s="22">
        <v>3.9485000000000001</v>
      </c>
    </row>
    <row r="202" spans="1:6" x14ac:dyDescent="0.35">
      <c r="A202" s="69">
        <v>40603</v>
      </c>
      <c r="B202" s="76">
        <v>9.7000000000000003E-3</v>
      </c>
      <c r="C202" s="70"/>
      <c r="D202" s="1">
        <f t="shared" si="3"/>
        <v>2.3621361049723735</v>
      </c>
      <c r="E202" s="71">
        <v>9.1999999999999998E-3</v>
      </c>
      <c r="F202" s="22">
        <v>3.9569000000000001</v>
      </c>
    </row>
    <row r="203" spans="1:6" x14ac:dyDescent="0.35">
      <c r="A203" s="69">
        <v>40634</v>
      </c>
      <c r="B203" s="76">
        <v>6.0000000000000001E-3</v>
      </c>
      <c r="C203" s="70"/>
      <c r="D203" s="1">
        <f t="shared" si="3"/>
        <v>2.3480478180639897</v>
      </c>
      <c r="E203" s="71">
        <v>8.3999999999999995E-3</v>
      </c>
      <c r="F203" s="22">
        <v>3.9661</v>
      </c>
    </row>
    <row r="204" spans="1:6" x14ac:dyDescent="0.35">
      <c r="A204" s="69">
        <v>40664</v>
      </c>
      <c r="B204" s="76">
        <v>7.7000000000000002E-3</v>
      </c>
      <c r="C204" s="70"/>
      <c r="D204" s="1">
        <f t="shared" si="3"/>
        <v>2.3301060018497464</v>
      </c>
      <c r="E204" s="71">
        <v>9.8999999999999991E-3</v>
      </c>
      <c r="F204" s="22">
        <v>3.9744999999999999</v>
      </c>
    </row>
    <row r="205" spans="1:6" x14ac:dyDescent="0.35">
      <c r="A205" s="69">
        <v>40695</v>
      </c>
      <c r="B205" s="76">
        <v>6.9999999999999993E-3</v>
      </c>
      <c r="C205" s="70"/>
      <c r="D205" s="1">
        <f t="shared" si="3"/>
        <v>2.313908641360225</v>
      </c>
      <c r="E205" s="71">
        <v>9.5999999999999992E-3</v>
      </c>
      <c r="F205" s="22">
        <v>3.9843999999999999</v>
      </c>
    </row>
    <row r="206" spans="1:6" x14ac:dyDescent="0.35">
      <c r="A206" s="69">
        <v>40725</v>
      </c>
      <c r="B206" s="76">
        <v>2.3E-3</v>
      </c>
      <c r="C206" s="70"/>
      <c r="D206" s="1">
        <f t="shared" si="3"/>
        <v>2.3085988639730868</v>
      </c>
      <c r="E206" s="71">
        <v>9.7000000000000003E-3</v>
      </c>
      <c r="F206" s="22">
        <v>3.9940000000000002</v>
      </c>
    </row>
    <row r="207" spans="1:6" x14ac:dyDescent="0.35">
      <c r="A207" s="69">
        <v>40756</v>
      </c>
      <c r="B207" s="76">
        <v>1E-3</v>
      </c>
      <c r="C207" s="70"/>
      <c r="D207" s="1">
        <f t="shared" si="3"/>
        <v>2.3062925714016855</v>
      </c>
      <c r="E207" s="71">
        <v>1.0700000000000001E-2</v>
      </c>
      <c r="F207" s="22">
        <v>4.0037000000000003</v>
      </c>
    </row>
    <row r="208" spans="1:6" x14ac:dyDescent="0.35">
      <c r="A208" s="69">
        <v>40787</v>
      </c>
      <c r="B208" s="76">
        <v>2.7000000000000001E-3</v>
      </c>
      <c r="C208" s="70"/>
      <c r="D208" s="1">
        <f t="shared" si="3"/>
        <v>2.3000823490592257</v>
      </c>
      <c r="E208" s="71">
        <v>9.3999999999999986E-3</v>
      </c>
      <c r="F208" s="22">
        <v>4.0144000000000002</v>
      </c>
    </row>
    <row r="209" spans="1:6" x14ac:dyDescent="0.35">
      <c r="A209" s="69">
        <v>40817</v>
      </c>
      <c r="B209" s="76">
        <v>5.3E-3</v>
      </c>
      <c r="C209" s="70"/>
      <c r="D209" s="1">
        <f t="shared" si="3"/>
        <v>2.2879561812983442</v>
      </c>
      <c r="E209" s="71">
        <v>8.8000000000000005E-3</v>
      </c>
      <c r="F209" s="22">
        <v>4.0237999999999996</v>
      </c>
    </row>
    <row r="210" spans="1:6" x14ac:dyDescent="0.35">
      <c r="A210" s="69">
        <v>40848</v>
      </c>
      <c r="B210" s="76">
        <v>4.1999999999999997E-3</v>
      </c>
      <c r="C210" s="70"/>
      <c r="D210" s="1">
        <f t="shared" si="3"/>
        <v>2.2783869560827967</v>
      </c>
      <c r="E210" s="71">
        <v>8.6E-3</v>
      </c>
      <c r="F210" s="22">
        <v>4.0326000000000004</v>
      </c>
    </row>
    <row r="211" spans="1:6" x14ac:dyDescent="0.35">
      <c r="A211" s="69">
        <v>40878</v>
      </c>
      <c r="B211" s="76">
        <v>4.5999999999999999E-3</v>
      </c>
      <c r="C211" s="70"/>
      <c r="D211" s="1">
        <f t="shared" si="3"/>
        <v>2.2679543659992007</v>
      </c>
      <c r="E211" s="71">
        <v>9.1000000000000004E-3</v>
      </c>
      <c r="F211" s="22">
        <v>4.0411999999999999</v>
      </c>
    </row>
    <row r="212" spans="1:6" x14ac:dyDescent="0.35">
      <c r="A212" s="69">
        <v>40909</v>
      </c>
      <c r="B212" s="76">
        <v>5.6000000000000008E-3</v>
      </c>
      <c r="C212" s="70"/>
      <c r="D212" s="1">
        <f t="shared" si="3"/>
        <v>2.2553245485274469</v>
      </c>
      <c r="E212" s="71">
        <v>8.8999999999999999E-3</v>
      </c>
      <c r="F212" s="22">
        <v>4.0503</v>
      </c>
    </row>
    <row r="213" spans="1:6" x14ac:dyDescent="0.35">
      <c r="A213" s="69">
        <v>40940</v>
      </c>
      <c r="B213" s="76">
        <v>6.5000000000000006E-3</v>
      </c>
      <c r="C213" s="70"/>
      <c r="D213" s="1">
        <f t="shared" si="3"/>
        <v>2.2407596110555859</v>
      </c>
      <c r="E213" s="71">
        <v>7.4999999999999997E-3</v>
      </c>
      <c r="F213" s="22">
        <v>4.0591999999999997</v>
      </c>
    </row>
    <row r="214" spans="1:6" x14ac:dyDescent="0.35">
      <c r="A214" s="69">
        <v>40969</v>
      </c>
      <c r="B214" s="76">
        <v>5.3E-3</v>
      </c>
      <c r="C214" s="70"/>
      <c r="D214" s="1">
        <f t="shared" si="3"/>
        <v>2.2289461962156429</v>
      </c>
      <c r="E214" s="71">
        <v>8.199999999999999E-3</v>
      </c>
      <c r="F214" s="22">
        <v>4.0667</v>
      </c>
    </row>
    <row r="215" spans="1:6" x14ac:dyDescent="0.35">
      <c r="A215" s="69">
        <v>41000</v>
      </c>
      <c r="B215" s="76">
        <v>2.5000000000000001E-3</v>
      </c>
      <c r="C215" s="70"/>
      <c r="D215" s="1">
        <f t="shared" si="3"/>
        <v>2.2233877268983973</v>
      </c>
      <c r="E215" s="71">
        <v>7.0999999999999995E-3</v>
      </c>
      <c r="F215" s="22">
        <v>4.0749000000000004</v>
      </c>
    </row>
    <row r="216" spans="1:6" x14ac:dyDescent="0.35">
      <c r="A216" s="69">
        <v>41030</v>
      </c>
      <c r="B216" s="76">
        <v>4.3E-3</v>
      </c>
      <c r="C216" s="70"/>
      <c r="D216" s="1">
        <f t="shared" si="3"/>
        <v>2.2138680940937938</v>
      </c>
      <c r="E216" s="71">
        <v>7.4000000000000003E-3</v>
      </c>
      <c r="F216" s="22">
        <v>4.0819999999999999</v>
      </c>
    </row>
    <row r="217" spans="1:6" x14ac:dyDescent="0.35">
      <c r="A217" s="69">
        <v>41061</v>
      </c>
      <c r="B217" s="76">
        <v>5.1000000000000004E-3</v>
      </c>
      <c r="C217" s="70"/>
      <c r="D217" s="1">
        <f t="shared" si="3"/>
        <v>2.2026346573413527</v>
      </c>
      <c r="E217" s="71">
        <v>6.4000000000000003E-3</v>
      </c>
      <c r="F217" s="22">
        <v>4.0894000000000004</v>
      </c>
    </row>
    <row r="218" spans="1:6" x14ac:dyDescent="0.35">
      <c r="A218" s="69">
        <v>41091</v>
      </c>
      <c r="B218" s="76">
        <v>1.8E-3</v>
      </c>
      <c r="C218" s="70"/>
      <c r="D218" s="1">
        <f t="shared" si="3"/>
        <v>2.1986770386717436</v>
      </c>
      <c r="E218" s="71">
        <v>6.8000000000000005E-3</v>
      </c>
      <c r="F218" s="22">
        <v>4.0957999999999997</v>
      </c>
    </row>
    <row r="219" spans="1:6" x14ac:dyDescent="0.35">
      <c r="A219" s="69">
        <v>41122</v>
      </c>
      <c r="B219" s="76">
        <v>3.3E-3</v>
      </c>
      <c r="C219" s="70"/>
      <c r="D219" s="1">
        <f t="shared" si="3"/>
        <v>2.191445269283109</v>
      </c>
      <c r="E219" s="71">
        <v>6.8999999999999999E-3</v>
      </c>
      <c r="F219" s="22">
        <v>4.1025999999999998</v>
      </c>
    </row>
    <row r="220" spans="1:6" x14ac:dyDescent="0.35">
      <c r="A220" s="69">
        <v>41153</v>
      </c>
      <c r="B220" s="76">
        <v>3.9000000000000003E-3</v>
      </c>
      <c r="C220" s="70"/>
      <c r="D220" s="1">
        <f t="shared" si="3"/>
        <v>2.1829318351261171</v>
      </c>
      <c r="E220" s="71">
        <v>5.4000000000000003E-3</v>
      </c>
      <c r="F220" s="22">
        <v>4.1094999999999997</v>
      </c>
    </row>
    <row r="221" spans="1:6" x14ac:dyDescent="0.35">
      <c r="A221" s="69">
        <v>41183</v>
      </c>
      <c r="B221" s="76">
        <v>4.7999999999999996E-3</v>
      </c>
      <c r="C221" s="70"/>
      <c r="D221" s="1">
        <f t="shared" si="3"/>
        <v>2.1725038168054511</v>
      </c>
      <c r="E221" s="71">
        <v>6.0999999999999995E-3</v>
      </c>
      <c r="F221" s="22">
        <v>4.1148999999999996</v>
      </c>
    </row>
    <row r="222" spans="1:6" x14ac:dyDescent="0.35">
      <c r="A222" s="69">
        <v>41214</v>
      </c>
      <c r="B222" s="76">
        <v>6.5000000000000006E-3</v>
      </c>
      <c r="C222" s="70"/>
      <c r="D222" s="1">
        <f t="shared" si="3"/>
        <v>2.1584737375116259</v>
      </c>
      <c r="E222" s="71">
        <v>5.5000000000000005E-3</v>
      </c>
      <c r="F222" s="22">
        <v>4.1210000000000004</v>
      </c>
    </row>
    <row r="223" spans="1:6" x14ac:dyDescent="0.35">
      <c r="A223" s="69">
        <v>41244</v>
      </c>
      <c r="B223" s="76">
        <v>5.4000000000000003E-3</v>
      </c>
      <c r="C223" s="70"/>
      <c r="D223" s="1">
        <f t="shared" si="3"/>
        <v>2.1468805823668449</v>
      </c>
      <c r="E223" s="71">
        <v>5.5000000000000005E-3</v>
      </c>
      <c r="F223" s="22">
        <v>4.1265000000000001</v>
      </c>
    </row>
    <row r="224" spans="1:6" x14ac:dyDescent="0.35">
      <c r="A224" s="69">
        <v>41275</v>
      </c>
      <c r="B224" s="76">
        <v>6.8999999999999999E-3</v>
      </c>
      <c r="C224" s="70"/>
      <c r="D224" s="1">
        <f t="shared" si="3"/>
        <v>2.1321686188964595</v>
      </c>
      <c r="E224" s="71">
        <v>6.0000000000000001E-3</v>
      </c>
      <c r="F224" s="22">
        <v>4.1319999999999997</v>
      </c>
    </row>
    <row r="225" spans="1:6" x14ac:dyDescent="0.35">
      <c r="A225" s="69">
        <v>41306</v>
      </c>
      <c r="B225" s="76">
        <v>8.8000000000000005E-3</v>
      </c>
      <c r="C225" s="70"/>
      <c r="D225" s="1">
        <f t="shared" si="3"/>
        <v>2.1135692098497816</v>
      </c>
      <c r="E225" s="71">
        <v>4.8999999999999998E-3</v>
      </c>
      <c r="F225" s="22">
        <v>4.1379999999999999</v>
      </c>
    </row>
    <row r="226" spans="1:6" x14ac:dyDescent="0.35">
      <c r="A226" s="69">
        <v>41334</v>
      </c>
      <c r="B226" s="76">
        <v>6.8000000000000005E-3</v>
      </c>
      <c r="C226" s="70"/>
      <c r="D226" s="1">
        <f t="shared" si="3"/>
        <v>2.0992940105778524</v>
      </c>
      <c r="E226" s="71">
        <v>5.5000000000000005E-3</v>
      </c>
      <c r="F226" s="22">
        <v>4.1429</v>
      </c>
    </row>
    <row r="227" spans="1:6" x14ac:dyDescent="0.35">
      <c r="A227" s="69">
        <v>41365</v>
      </c>
      <c r="B227" s="76">
        <v>4.8999999999999998E-3</v>
      </c>
      <c r="C227" s="70"/>
      <c r="D227" s="1">
        <f t="shared" si="3"/>
        <v>2.089057628199674</v>
      </c>
      <c r="E227" s="71">
        <v>6.0999999999999995E-3</v>
      </c>
      <c r="F227" s="22">
        <v>4.1483999999999996</v>
      </c>
    </row>
    <row r="228" spans="1:6" x14ac:dyDescent="0.35">
      <c r="A228" s="69">
        <v>41395</v>
      </c>
      <c r="B228" s="76">
        <v>5.1000000000000004E-3</v>
      </c>
      <c r="C228" s="70"/>
      <c r="D228" s="1">
        <f t="shared" si="3"/>
        <v>2.0784574949752996</v>
      </c>
      <c r="E228" s="71">
        <v>6.0000000000000001E-3</v>
      </c>
      <c r="F228" s="22">
        <v>4.1544999999999996</v>
      </c>
    </row>
    <row r="229" spans="1:6" x14ac:dyDescent="0.35">
      <c r="A229" s="69">
        <v>41426</v>
      </c>
      <c r="B229" s="76">
        <v>4.5999999999999999E-3</v>
      </c>
      <c r="C229" s="70"/>
      <c r="D229" s="1">
        <f t="shared" si="3"/>
        <v>2.0689403692766275</v>
      </c>
      <c r="E229" s="71">
        <v>6.0999999999999995E-3</v>
      </c>
      <c r="F229" s="22">
        <v>4.1604999999999999</v>
      </c>
    </row>
    <row r="230" spans="1:6" x14ac:dyDescent="0.35">
      <c r="A230" s="69">
        <v>41456</v>
      </c>
      <c r="B230" s="76">
        <v>3.8E-3</v>
      </c>
      <c r="C230" s="70"/>
      <c r="D230" s="1">
        <f t="shared" si="3"/>
        <v>2.0611081582751818</v>
      </c>
      <c r="E230" s="71">
        <v>7.1999999999999998E-3</v>
      </c>
      <c r="F230" s="22">
        <v>4.1665999999999999</v>
      </c>
    </row>
    <row r="231" spans="1:6" x14ac:dyDescent="0.35">
      <c r="A231" s="69">
        <v>41487</v>
      </c>
      <c r="B231" s="76">
        <v>7.000000000000001E-4</v>
      </c>
      <c r="C231" s="70"/>
      <c r="D231" s="1">
        <f t="shared" si="3"/>
        <v>2.0596663918009215</v>
      </c>
      <c r="E231" s="71">
        <v>7.0999999999999995E-3</v>
      </c>
      <c r="F231" s="22">
        <v>4.1738</v>
      </c>
    </row>
    <row r="232" spans="1:6" x14ac:dyDescent="0.35">
      <c r="A232" s="69">
        <v>41518</v>
      </c>
      <c r="B232" s="76">
        <v>1.6000000000000001E-3</v>
      </c>
      <c r="C232" s="70"/>
      <c r="D232" s="1">
        <f t="shared" si="3"/>
        <v>2.0563761898970863</v>
      </c>
      <c r="E232" s="71">
        <v>7.0999999999999995E-3</v>
      </c>
      <c r="F232" s="22">
        <v>4.1809000000000003</v>
      </c>
    </row>
    <row r="233" spans="1:6" x14ac:dyDescent="0.35">
      <c r="A233" s="69">
        <v>41548</v>
      </c>
      <c r="B233" s="76">
        <v>2.7000000000000001E-3</v>
      </c>
      <c r="C233" s="70"/>
      <c r="D233" s="1">
        <f t="shared" si="3"/>
        <v>2.050838924800126</v>
      </c>
      <c r="E233" s="71">
        <v>8.1000000000000013E-3</v>
      </c>
      <c r="F233" s="22">
        <v>4.1879999999999997</v>
      </c>
    </row>
    <row r="234" spans="1:6" x14ac:dyDescent="0.35">
      <c r="A234" s="69">
        <v>41579</v>
      </c>
      <c r="B234" s="76">
        <v>4.7999999999999996E-3</v>
      </c>
      <c r="C234" s="70"/>
      <c r="D234" s="1">
        <f t="shared" si="3"/>
        <v>2.0410419235670045</v>
      </c>
      <c r="E234" s="71">
        <v>7.1999999999999998E-3</v>
      </c>
      <c r="F234" s="22">
        <v>4.1961000000000004</v>
      </c>
    </row>
    <row r="235" spans="1:6" x14ac:dyDescent="0.35">
      <c r="A235" s="69">
        <v>41609</v>
      </c>
      <c r="B235" s="76">
        <v>5.6999999999999993E-3</v>
      </c>
      <c r="C235" s="70"/>
      <c r="D235" s="1">
        <f t="shared" si="3"/>
        <v>2.0294739222104052</v>
      </c>
      <c r="E235" s="71">
        <v>7.9000000000000008E-3</v>
      </c>
      <c r="F235" s="22">
        <v>4.2032999999999996</v>
      </c>
    </row>
    <row r="236" spans="1:6" x14ac:dyDescent="0.35">
      <c r="A236" s="69">
        <v>41640</v>
      </c>
      <c r="B236" s="76">
        <v>7.4999999999999997E-3</v>
      </c>
      <c r="C236" s="70"/>
      <c r="D236" s="1">
        <f t="shared" si="3"/>
        <v>2.014366175891221</v>
      </c>
      <c r="E236" s="71">
        <v>8.5000000000000006E-3</v>
      </c>
      <c r="F236" s="22">
        <v>4.2111999999999998</v>
      </c>
    </row>
    <row r="237" spans="1:6" x14ac:dyDescent="0.35">
      <c r="A237" s="69">
        <v>41671</v>
      </c>
      <c r="B237" s="76">
        <v>6.7000000000000002E-3</v>
      </c>
      <c r="C237" s="70"/>
      <c r="D237" s="1">
        <f t="shared" si="3"/>
        <v>2.00095974559573</v>
      </c>
      <c r="E237" s="71">
        <v>7.9000000000000008E-3</v>
      </c>
      <c r="F237" s="22">
        <v>4.2196999999999996</v>
      </c>
    </row>
    <row r="238" spans="1:6" x14ac:dyDescent="0.35">
      <c r="A238" s="69">
        <v>41699</v>
      </c>
      <c r="B238" s="76">
        <v>6.9999999999999993E-3</v>
      </c>
      <c r="C238" s="70"/>
      <c r="D238" s="1">
        <f t="shared" si="3"/>
        <v>1.9870503928458096</v>
      </c>
      <c r="E238" s="71">
        <v>7.7000000000000002E-3</v>
      </c>
      <c r="F238" s="22">
        <v>4.2275999999999998</v>
      </c>
    </row>
    <row r="239" spans="1:6" x14ac:dyDescent="0.35">
      <c r="A239" s="69">
        <v>41730</v>
      </c>
      <c r="B239" s="76">
        <v>7.3000000000000001E-3</v>
      </c>
      <c r="C239" s="70"/>
      <c r="D239" s="1">
        <f t="shared" si="3"/>
        <v>1.9726500474990663</v>
      </c>
      <c r="E239" s="71">
        <v>8.199999999999999E-3</v>
      </c>
      <c r="F239" s="22">
        <v>4.2352999999999996</v>
      </c>
    </row>
    <row r="240" spans="1:6" x14ac:dyDescent="0.35">
      <c r="A240" s="69">
        <v>41760</v>
      </c>
      <c r="B240" s="76">
        <v>7.8000000000000005E-3</v>
      </c>
      <c r="C240" s="70"/>
      <c r="D240" s="1">
        <f t="shared" si="3"/>
        <v>1.9573824642777002</v>
      </c>
      <c r="E240" s="71">
        <v>8.6999999999999994E-3</v>
      </c>
      <c r="F240" s="22">
        <v>4.2435</v>
      </c>
    </row>
    <row r="241" spans="1:6" x14ac:dyDescent="0.35">
      <c r="A241" s="69">
        <v>41791</v>
      </c>
      <c r="B241" s="76">
        <v>5.7999999999999996E-3</v>
      </c>
      <c r="C241" s="70"/>
      <c r="D241" s="1">
        <f t="shared" si="3"/>
        <v>1.9460951126244783</v>
      </c>
      <c r="E241" s="71">
        <v>8.199999999999999E-3</v>
      </c>
      <c r="F241" s="22">
        <v>4.2522000000000002</v>
      </c>
    </row>
    <row r="242" spans="1:6" x14ac:dyDescent="0.35">
      <c r="A242" s="69">
        <v>41821</v>
      </c>
      <c r="B242" s="76">
        <v>4.6999999999999993E-3</v>
      </c>
      <c r="C242" s="70"/>
      <c r="D242" s="1">
        <f t="shared" si="3"/>
        <v>1.9369912537319383</v>
      </c>
      <c r="E242" s="71">
        <v>9.4999999999999998E-3</v>
      </c>
      <c r="F242" s="22">
        <v>4.2603999999999997</v>
      </c>
    </row>
    <row r="243" spans="1:6" x14ac:dyDescent="0.35">
      <c r="A243" s="69">
        <v>41852</v>
      </c>
      <c r="B243" s="76">
        <v>1.7000000000000001E-3</v>
      </c>
      <c r="C243" s="70"/>
      <c r="D243" s="1">
        <f t="shared" si="3"/>
        <v>1.9337039570050296</v>
      </c>
      <c r="E243" s="71">
        <v>8.6999999999999994E-3</v>
      </c>
      <c r="F243" s="22">
        <v>4.2698999999999998</v>
      </c>
    </row>
    <row r="244" spans="1:6" x14ac:dyDescent="0.35">
      <c r="A244" s="69">
        <v>41883</v>
      </c>
      <c r="B244" s="76">
        <v>1.4000000000000002E-3</v>
      </c>
      <c r="C244" s="70"/>
      <c r="D244" s="1">
        <f t="shared" si="3"/>
        <v>1.9310005562263126</v>
      </c>
      <c r="E244" s="71">
        <v>9.1000000000000004E-3</v>
      </c>
      <c r="F244" s="22">
        <v>4.2786</v>
      </c>
    </row>
    <row r="245" spans="1:6" x14ac:dyDescent="0.35">
      <c r="A245" s="69">
        <v>41913</v>
      </c>
      <c r="B245" s="76">
        <v>3.9000000000000003E-3</v>
      </c>
      <c r="C245" s="70"/>
      <c r="D245" s="1">
        <f t="shared" si="3"/>
        <v>1.9234989104754583</v>
      </c>
      <c r="E245" s="71">
        <v>9.4999999999999998E-3</v>
      </c>
      <c r="F245" s="22">
        <v>4.2877000000000001</v>
      </c>
    </row>
    <row r="246" spans="1:6" x14ac:dyDescent="0.35">
      <c r="A246" s="69">
        <v>41944</v>
      </c>
      <c r="B246" s="76">
        <v>4.7999999999999996E-3</v>
      </c>
      <c r="C246" s="70"/>
      <c r="D246" s="1">
        <f t="shared" si="3"/>
        <v>1.9143102214126777</v>
      </c>
      <c r="E246" s="71">
        <v>8.3999999999999995E-3</v>
      </c>
      <c r="F246" s="22">
        <v>4.2972000000000001</v>
      </c>
    </row>
    <row r="247" spans="1:6" x14ac:dyDescent="0.35">
      <c r="A247" s="69">
        <v>41974</v>
      </c>
      <c r="B247" s="76">
        <v>3.8E-3</v>
      </c>
      <c r="C247" s="70"/>
      <c r="D247" s="1">
        <f t="shared" si="3"/>
        <v>1.9070633805665249</v>
      </c>
      <c r="E247" s="71">
        <v>9.5999999999999992E-3</v>
      </c>
      <c r="F247" s="22">
        <v>4.3056000000000001</v>
      </c>
    </row>
    <row r="248" spans="1:6" x14ac:dyDescent="0.35">
      <c r="A248" s="69">
        <v>42005</v>
      </c>
      <c r="B248" s="76">
        <v>7.9000000000000008E-3</v>
      </c>
      <c r="C248" s="70"/>
      <c r="D248" s="1">
        <f t="shared" si="3"/>
        <v>1.8921156667988142</v>
      </c>
      <c r="E248" s="71">
        <v>9.3999999999999986E-3</v>
      </c>
      <c r="F248" s="22">
        <v>4.3151999999999999</v>
      </c>
    </row>
    <row r="249" spans="1:6" x14ac:dyDescent="0.35">
      <c r="A249" s="69">
        <v>42036</v>
      </c>
      <c r="B249" s="76">
        <v>8.8999999999999999E-3</v>
      </c>
      <c r="C249" s="70"/>
      <c r="D249" s="1">
        <f t="shared" si="3"/>
        <v>1.8754243897302154</v>
      </c>
      <c r="E249" s="71">
        <v>8.199999999999999E-3</v>
      </c>
      <c r="F249" s="22">
        <v>4.3246000000000002</v>
      </c>
    </row>
    <row r="250" spans="1:6" x14ac:dyDescent="0.35">
      <c r="A250" s="69">
        <v>42064</v>
      </c>
      <c r="B250" s="76">
        <v>1.3300000000000001E-2</v>
      </c>
      <c r="C250" s="70"/>
      <c r="D250" s="1">
        <f t="shared" si="3"/>
        <v>1.8508086348862285</v>
      </c>
      <c r="E250" s="71">
        <v>1.04E-2</v>
      </c>
      <c r="F250" s="22">
        <v>4.3327999999999998</v>
      </c>
    </row>
    <row r="251" spans="1:6" x14ac:dyDescent="0.35">
      <c r="A251" s="69">
        <v>42095</v>
      </c>
      <c r="B251" s="76">
        <v>1.24E-2</v>
      </c>
      <c r="C251" s="70"/>
      <c r="D251" s="1">
        <f t="shared" si="3"/>
        <v>1.8281397025743071</v>
      </c>
      <c r="E251" s="71">
        <v>9.4999999999999998E-3</v>
      </c>
      <c r="F251" s="22">
        <v>4.3432000000000004</v>
      </c>
    </row>
    <row r="252" spans="1:6" x14ac:dyDescent="0.35">
      <c r="A252" s="69">
        <v>42125</v>
      </c>
      <c r="B252" s="76">
        <v>1.0700000000000001E-2</v>
      </c>
      <c r="C252" s="70"/>
      <c r="D252" s="1">
        <f t="shared" si="3"/>
        <v>1.8087856956310551</v>
      </c>
      <c r="E252" s="71">
        <v>9.8999999999999991E-3</v>
      </c>
      <c r="F252" s="22">
        <v>4.3526999999999996</v>
      </c>
    </row>
    <row r="253" spans="1:6" x14ac:dyDescent="0.35">
      <c r="A253" s="69">
        <v>42156</v>
      </c>
      <c r="B253" s="76">
        <v>6.0000000000000001E-3</v>
      </c>
      <c r="C253" s="70"/>
      <c r="D253" s="1">
        <f t="shared" si="3"/>
        <v>1.7979977093748063</v>
      </c>
      <c r="E253" s="71">
        <v>1.0700000000000001E-2</v>
      </c>
      <c r="F253" s="22">
        <v>4.3625999999999996</v>
      </c>
    </row>
    <row r="254" spans="1:6" x14ac:dyDescent="0.35">
      <c r="A254" s="69">
        <v>42186</v>
      </c>
      <c r="B254" s="76">
        <v>9.8999999999999991E-3</v>
      </c>
      <c r="C254" s="70"/>
      <c r="D254" s="1">
        <f t="shared" si="3"/>
        <v>1.7803720263142948</v>
      </c>
      <c r="E254" s="71">
        <v>1.18E-2</v>
      </c>
      <c r="F254" s="22">
        <v>4.3733000000000004</v>
      </c>
    </row>
    <row r="255" spans="1:6" x14ac:dyDescent="0.35">
      <c r="A255" s="69">
        <v>42217</v>
      </c>
      <c r="B255" s="76">
        <v>5.8999999999999999E-3</v>
      </c>
      <c r="C255" s="70"/>
      <c r="D255" s="1">
        <f t="shared" si="3"/>
        <v>1.7699294426029375</v>
      </c>
      <c r="E255" s="71">
        <v>1.11E-2</v>
      </c>
      <c r="F255" s="22">
        <v>4.3851000000000004</v>
      </c>
    </row>
    <row r="256" spans="1:6" x14ac:dyDescent="0.35">
      <c r="A256" s="69">
        <v>42248</v>
      </c>
      <c r="B256" s="76">
        <v>4.3E-3</v>
      </c>
      <c r="C256" s="70"/>
      <c r="D256" s="1">
        <f t="shared" si="3"/>
        <v>1.7623513318758712</v>
      </c>
      <c r="E256" s="71">
        <v>1.11E-2</v>
      </c>
      <c r="F256" s="22">
        <v>4.3962000000000003</v>
      </c>
    </row>
    <row r="257" spans="1:6" x14ac:dyDescent="0.35">
      <c r="A257" s="69">
        <v>42278</v>
      </c>
      <c r="B257" s="76">
        <v>3.9000000000000003E-3</v>
      </c>
      <c r="C257" s="70"/>
      <c r="D257" s="1">
        <f t="shared" si="3"/>
        <v>1.7555048629105201</v>
      </c>
      <c r="E257" s="71">
        <v>1.11E-2</v>
      </c>
      <c r="F257" s="22">
        <v>4.4073000000000002</v>
      </c>
    </row>
    <row r="258" spans="1:6" x14ac:dyDescent="0.35">
      <c r="A258" s="69">
        <v>42309</v>
      </c>
      <c r="B258" s="76">
        <v>6.6E-3</v>
      </c>
      <c r="C258" s="70"/>
      <c r="D258" s="1">
        <f t="shared" ref="D258:D293" si="4">D259*(1+B259)</f>
        <v>1.7439944992156966</v>
      </c>
      <c r="E258" s="71">
        <v>1.06E-2</v>
      </c>
      <c r="F258" s="22">
        <v>4.4184000000000001</v>
      </c>
    </row>
    <row r="259" spans="1:6" x14ac:dyDescent="0.35">
      <c r="A259" s="69">
        <v>42339</v>
      </c>
      <c r="B259" s="76">
        <v>8.5000000000000006E-3</v>
      </c>
      <c r="C259" s="70"/>
      <c r="D259" s="1">
        <f t="shared" si="4"/>
        <v>1.7292954875713402</v>
      </c>
      <c r="E259" s="71">
        <v>1.1599999999999999E-2</v>
      </c>
      <c r="F259" s="22">
        <v>4.4290000000000003</v>
      </c>
    </row>
    <row r="260" spans="1:6" x14ac:dyDescent="0.35">
      <c r="A260" s="69">
        <v>42370</v>
      </c>
      <c r="B260" s="76">
        <v>1.18E-2</v>
      </c>
      <c r="C260" s="70"/>
      <c r="D260" s="1">
        <f t="shared" si="4"/>
        <v>1.7091277797700535</v>
      </c>
      <c r="E260" s="71">
        <v>1.06E-2</v>
      </c>
      <c r="F260" s="22">
        <v>4.4405999999999999</v>
      </c>
    </row>
    <row r="261" spans="1:6" x14ac:dyDescent="0.35">
      <c r="A261" s="69">
        <v>42401</v>
      </c>
      <c r="B261" s="76">
        <v>9.1999999999999998E-3</v>
      </c>
      <c r="C261" s="70"/>
      <c r="D261" s="1">
        <f t="shared" si="4"/>
        <v>1.6935471460266085</v>
      </c>
      <c r="E261" s="71">
        <v>0.01</v>
      </c>
      <c r="F261" s="22">
        <f t="shared" ref="F261:F266" si="5">IF(E261="","",F260+E260)</f>
        <v>4.4512</v>
      </c>
    </row>
    <row r="262" spans="1:6" x14ac:dyDescent="0.35">
      <c r="A262" s="69">
        <v>42430</v>
      </c>
      <c r="B262" s="76">
        <v>1.4199999999999999E-2</v>
      </c>
      <c r="C262" s="70"/>
      <c r="D262" s="1">
        <f t="shared" si="4"/>
        <v>1.6698354821796573</v>
      </c>
      <c r="E262" s="71">
        <v>1.1599999999999999E-2</v>
      </c>
      <c r="F262" s="22">
        <f t="shared" si="5"/>
        <v>4.4611999999999998</v>
      </c>
    </row>
    <row r="263" spans="1:6" x14ac:dyDescent="0.35">
      <c r="A263" s="69">
        <v>42461</v>
      </c>
      <c r="B263" s="76">
        <v>4.3E-3</v>
      </c>
      <c r="C263" s="70"/>
      <c r="D263" s="1">
        <f t="shared" si="4"/>
        <v>1.6626859326691799</v>
      </c>
      <c r="E263" s="71">
        <v>1.06E-2</v>
      </c>
      <c r="F263" s="22">
        <f t="shared" si="5"/>
        <v>4.4727999999999994</v>
      </c>
    </row>
    <row r="264" spans="1:6" x14ac:dyDescent="0.35">
      <c r="A264" s="69">
        <v>42491</v>
      </c>
      <c r="B264" s="76">
        <v>5.1000000000000004E-3</v>
      </c>
      <c r="C264" s="70"/>
      <c r="D264" s="1">
        <f t="shared" si="4"/>
        <v>1.6542492614358568</v>
      </c>
      <c r="E264" s="71">
        <v>1.11E-2</v>
      </c>
      <c r="F264" s="22">
        <f t="shared" si="5"/>
        <v>4.4833999999999996</v>
      </c>
    </row>
    <row r="265" spans="1:6" x14ac:dyDescent="0.35">
      <c r="A265" s="69">
        <v>42522</v>
      </c>
      <c r="B265" s="76">
        <v>8.6E-3</v>
      </c>
      <c r="C265" s="70"/>
      <c r="D265" s="1">
        <f t="shared" si="4"/>
        <v>1.6401440228394377</v>
      </c>
      <c r="E265" s="71">
        <v>1.1599999999999999E-2</v>
      </c>
      <c r="F265" s="22">
        <f t="shared" si="5"/>
        <v>4.4944999999999995</v>
      </c>
    </row>
    <row r="266" spans="1:6" x14ac:dyDescent="0.35">
      <c r="A266" s="69">
        <v>42552</v>
      </c>
      <c r="B266" s="76">
        <v>4.0000000000000001E-3</v>
      </c>
      <c r="C266" s="70"/>
      <c r="D266" s="1">
        <f t="shared" si="4"/>
        <v>1.633609584501432</v>
      </c>
      <c r="E266" s="71">
        <v>1.11E-2</v>
      </c>
      <c r="F266" s="22">
        <f t="shared" si="5"/>
        <v>4.5060999999999991</v>
      </c>
    </row>
    <row r="267" spans="1:6" x14ac:dyDescent="0.35">
      <c r="A267" s="69">
        <v>42583</v>
      </c>
      <c r="B267" s="76">
        <v>5.4000000000000003E-3</v>
      </c>
      <c r="C267" s="70"/>
      <c r="D267" s="1">
        <f t="shared" si="4"/>
        <v>1.6248354729475154</v>
      </c>
      <c r="E267" s="71">
        <v>1.2200000000000001E-2</v>
      </c>
      <c r="F267" s="22">
        <f>IF(E267="","",F266+E266)</f>
        <v>4.517199999999999</v>
      </c>
    </row>
    <row r="268" spans="1:6" x14ac:dyDescent="0.35">
      <c r="A268" s="69">
        <v>42614</v>
      </c>
      <c r="B268" s="76">
        <v>4.5000000000000005E-3</v>
      </c>
      <c r="C268" s="70"/>
      <c r="D268" s="1">
        <f t="shared" si="4"/>
        <v>1.6175564688377457</v>
      </c>
      <c r="E268" s="71">
        <v>1.11E-2</v>
      </c>
      <c r="F268" s="22">
        <f>IF(E268="","",F267+E267)</f>
        <v>4.529399999999999</v>
      </c>
    </row>
    <row r="269" spans="1:6" x14ac:dyDescent="0.35">
      <c r="A269" s="69">
        <v>42644</v>
      </c>
      <c r="B269" s="76">
        <v>2.3E-3</v>
      </c>
      <c r="C269" s="70"/>
      <c r="D269" s="1">
        <f t="shared" si="4"/>
        <v>1.6138446261974915</v>
      </c>
      <c r="E269" s="71">
        <v>1.0500000000000001E-2</v>
      </c>
      <c r="F269" s="22">
        <f>IF(E269="","",F268+E268)</f>
        <v>4.5404999999999989</v>
      </c>
    </row>
    <row r="270" spans="1:6" x14ac:dyDescent="0.35">
      <c r="A270" s="69">
        <v>42675</v>
      </c>
      <c r="B270" s="76">
        <v>1.9E-3</v>
      </c>
      <c r="C270" s="70"/>
      <c r="D270" s="1">
        <f t="shared" si="4"/>
        <v>1.6107841363384483</v>
      </c>
      <c r="E270" s="71">
        <v>1.04E-2</v>
      </c>
      <c r="F270" s="22">
        <f t="shared" ref="F270:F277" si="6">IF(E270="","",F269+E269)</f>
        <v>4.5509999999999993</v>
      </c>
    </row>
    <row r="271" spans="1:6" x14ac:dyDescent="0.35">
      <c r="A271" s="69">
        <v>42705</v>
      </c>
      <c r="B271" s="76">
        <v>2.5999999999999999E-3</v>
      </c>
      <c r="C271" s="70"/>
      <c r="D271" s="1">
        <f t="shared" si="4"/>
        <v>1.6066069582470062</v>
      </c>
      <c r="E271" s="71">
        <v>1.12E-2</v>
      </c>
      <c r="F271" s="22">
        <f t="shared" si="6"/>
        <v>4.561399999999999</v>
      </c>
    </row>
    <row r="272" spans="1:6" x14ac:dyDescent="0.35">
      <c r="A272" s="69">
        <v>42736</v>
      </c>
      <c r="B272" s="76">
        <v>1.9E-3</v>
      </c>
      <c r="C272" s="70"/>
      <c r="D272" s="1">
        <f t="shared" si="4"/>
        <v>1.6035601938786368</v>
      </c>
      <c r="E272" s="71">
        <v>1.09E-2</v>
      </c>
      <c r="F272" s="22">
        <f t="shared" si="6"/>
        <v>4.5725999999999987</v>
      </c>
    </row>
    <row r="273" spans="1:6" x14ac:dyDescent="0.35">
      <c r="A273" s="69">
        <v>42767</v>
      </c>
      <c r="B273" s="76">
        <v>3.0999999999999999E-3</v>
      </c>
      <c r="C273" s="70"/>
      <c r="D273" s="1">
        <f t="shared" si="4"/>
        <v>1.5986045198670489</v>
      </c>
      <c r="E273" s="71">
        <v>8.6999999999999994E-3</v>
      </c>
      <c r="F273" s="22">
        <f t="shared" si="6"/>
        <v>4.583499999999999</v>
      </c>
    </row>
    <row r="274" spans="1:6" x14ac:dyDescent="0.35">
      <c r="A274" s="69">
        <v>42795</v>
      </c>
      <c r="B274" s="76">
        <v>5.4000000000000003E-3</v>
      </c>
      <c r="C274" s="70"/>
      <c r="D274" s="1">
        <f t="shared" si="4"/>
        <v>1.5900184203969054</v>
      </c>
      <c r="E274" s="71">
        <v>1.0500000000000001E-2</v>
      </c>
      <c r="F274" s="22">
        <f t="shared" si="6"/>
        <v>4.5921999999999992</v>
      </c>
    </row>
    <row r="275" spans="1:6" x14ac:dyDescent="0.35">
      <c r="A275" s="69">
        <v>42826</v>
      </c>
      <c r="B275" s="76">
        <v>1.5E-3</v>
      </c>
      <c r="C275" s="70"/>
      <c r="D275" s="1">
        <f t="shared" si="4"/>
        <v>1.587636964949481</v>
      </c>
      <c r="E275" s="71">
        <v>7.9000000000000008E-3</v>
      </c>
      <c r="F275" s="22">
        <f t="shared" si="6"/>
        <v>4.6026999999999996</v>
      </c>
    </row>
    <row r="276" spans="1:6" x14ac:dyDescent="0.35">
      <c r="A276" s="69">
        <v>42856</v>
      </c>
      <c r="B276" s="76">
        <v>2.0999999999999999E-3</v>
      </c>
      <c r="C276" s="70"/>
      <c r="D276" s="1">
        <f t="shared" si="4"/>
        <v>1.5843099141298085</v>
      </c>
      <c r="E276" s="71">
        <v>9.2999999999999992E-3</v>
      </c>
      <c r="F276" s="22">
        <f>IF(E276="","",F275+E275)</f>
        <v>4.6105999999999998</v>
      </c>
    </row>
    <row r="277" spans="1:6" x14ac:dyDescent="0.35">
      <c r="A277" s="69">
        <v>42887</v>
      </c>
      <c r="B277" s="76">
        <v>2.3999999999999998E-3</v>
      </c>
      <c r="C277" s="70"/>
      <c r="D277" s="1">
        <f t="shared" si="4"/>
        <v>1.5805166741119399</v>
      </c>
      <c r="E277" s="71">
        <v>8.0999999999999996E-3</v>
      </c>
      <c r="F277" s="22">
        <f t="shared" si="6"/>
        <v>4.6198999999999995</v>
      </c>
    </row>
    <row r="278" spans="1:6" x14ac:dyDescent="0.35">
      <c r="A278" s="69">
        <v>42917</v>
      </c>
      <c r="B278" s="76">
        <v>1.6000000000000001E-3</v>
      </c>
      <c r="C278" s="70"/>
      <c r="D278" s="1">
        <f t="shared" si="4"/>
        <v>1.5779918870925915</v>
      </c>
      <c r="E278" s="71">
        <v>8.0000000000000002E-3</v>
      </c>
      <c r="F278" s="22">
        <f>IF(E278="","",F277+E277)</f>
        <v>4.6279999999999992</v>
      </c>
    </row>
    <row r="279" spans="1:6" x14ac:dyDescent="0.35">
      <c r="A279" s="69">
        <v>42948</v>
      </c>
      <c r="B279" s="76">
        <v>-1.8E-3</v>
      </c>
      <c r="C279" s="70"/>
      <c r="D279" s="1">
        <f t="shared" si="4"/>
        <v>1.580837394402516</v>
      </c>
      <c r="E279" s="71">
        <v>8.0000000000000002E-3</v>
      </c>
      <c r="F279" s="22">
        <f>IF(E279="","",F278+E278)</f>
        <v>4.6359999999999992</v>
      </c>
    </row>
    <row r="280" spans="1:6" x14ac:dyDescent="0.35">
      <c r="A280" s="69">
        <v>42979</v>
      </c>
      <c r="B280" s="76">
        <v>3.4999999999999996E-3</v>
      </c>
      <c r="C280" s="70"/>
      <c r="D280" s="1">
        <f t="shared" si="4"/>
        <v>1.5753237612381823</v>
      </c>
      <c r="E280" s="71">
        <v>6.4000000000000003E-3</v>
      </c>
      <c r="F280" s="22">
        <f t="shared" ref="F280:F282" si="7">IF(E280="","",F279+E279)</f>
        <v>4.6439999999999992</v>
      </c>
    </row>
    <row r="281" spans="1:6" x14ac:dyDescent="0.35">
      <c r="A281" s="69">
        <v>43009</v>
      </c>
      <c r="B281" s="76">
        <v>1.1000000000000001E-3</v>
      </c>
      <c r="C281" s="70"/>
      <c r="D281" s="1">
        <f t="shared" si="4"/>
        <v>1.5735928091481193</v>
      </c>
      <c r="E281" s="71">
        <v>6.4000000000000003E-3</v>
      </c>
      <c r="F281" s="22">
        <f t="shared" si="7"/>
        <v>4.6503999999999994</v>
      </c>
    </row>
    <row r="282" spans="1:6" x14ac:dyDescent="0.35">
      <c r="A282" s="69">
        <v>43040</v>
      </c>
      <c r="B282" s="76">
        <v>3.4000000000000002E-3</v>
      </c>
      <c r="C282" s="70"/>
      <c r="D282" s="1">
        <f t="shared" si="4"/>
        <v>1.5682607226909699</v>
      </c>
      <c r="E282" s="71">
        <v>5.7000000000000002E-3</v>
      </c>
      <c r="F282" s="22">
        <f t="shared" si="7"/>
        <v>4.6567999999999996</v>
      </c>
    </row>
    <row r="283" spans="1:6" x14ac:dyDescent="0.35">
      <c r="A283" s="69">
        <v>43070</v>
      </c>
      <c r="B283" s="76">
        <v>3.2000000000000002E-3</v>
      </c>
      <c r="C283" s="70"/>
      <c r="D283" s="1">
        <f t="shared" si="4"/>
        <v>1.5632582961433112</v>
      </c>
      <c r="E283" s="71">
        <v>5.4000000000000003E-3</v>
      </c>
      <c r="F283" s="22">
        <f t="shared" ref="F283" si="8">IF(E283="","",F282+E282)</f>
        <v>4.6624999999999996</v>
      </c>
    </row>
    <row r="284" spans="1:6" x14ac:dyDescent="0.35">
      <c r="A284" s="69">
        <v>43101</v>
      </c>
      <c r="B284" s="76">
        <v>3.4999999999999996E-3</v>
      </c>
      <c r="C284" s="70"/>
      <c r="D284" s="1">
        <f t="shared" si="4"/>
        <v>1.5578059752300062</v>
      </c>
      <c r="E284" s="71">
        <v>5.7999999999999996E-3</v>
      </c>
      <c r="F284" s="22">
        <f t="shared" ref="F284" si="9">IF(E284="","",F283+E283)</f>
        <v>4.6678999999999995</v>
      </c>
    </row>
    <row r="285" spans="1:6" x14ac:dyDescent="0.35">
      <c r="A285" s="69">
        <v>43132</v>
      </c>
      <c r="B285" s="76">
        <v>3.9000000000000003E-3</v>
      </c>
      <c r="C285" s="70"/>
      <c r="D285" s="1">
        <f t="shared" si="4"/>
        <v>1.5517541341069889</v>
      </c>
      <c r="E285" s="71">
        <v>4.7000000000000002E-3</v>
      </c>
      <c r="F285" s="22">
        <f t="shared" ref="F285:F286" si="10">IF(E285="","",F284+E284)</f>
        <v>4.6736999999999993</v>
      </c>
    </row>
    <row r="286" spans="1:6" x14ac:dyDescent="0.35">
      <c r="A286" s="69">
        <v>43160</v>
      </c>
      <c r="B286" s="76">
        <v>3.8E-3</v>
      </c>
      <c r="C286" s="70"/>
      <c r="D286" s="1">
        <f t="shared" si="4"/>
        <v>1.5458797909015629</v>
      </c>
      <c r="E286" s="71">
        <v>5.3E-3</v>
      </c>
      <c r="F286" s="22">
        <f t="shared" si="10"/>
        <v>4.678399999999999</v>
      </c>
    </row>
    <row r="287" spans="1:6" x14ac:dyDescent="0.35">
      <c r="A287" s="69">
        <v>43191</v>
      </c>
      <c r="B287" s="76">
        <v>1E-3</v>
      </c>
      <c r="C287" s="70"/>
      <c r="D287" s="1">
        <f t="shared" si="4"/>
        <v>1.5443354554461171</v>
      </c>
      <c r="E287" s="71">
        <v>5.1999999999999998E-3</v>
      </c>
      <c r="F287" s="22">
        <f>IF(E287="","",F286+E286)</f>
        <v>4.6836999999999991</v>
      </c>
    </row>
    <row r="288" spans="1:6" x14ac:dyDescent="0.35">
      <c r="A288" s="69">
        <v>43221</v>
      </c>
      <c r="B288" s="76">
        <v>2.0999999999999999E-3</v>
      </c>
      <c r="C288" s="70"/>
      <c r="D288" s="1">
        <f t="shared" si="4"/>
        <v>1.5410991472369195</v>
      </c>
      <c r="E288" s="71">
        <v>5.1999999999999998E-3</v>
      </c>
      <c r="F288" s="22">
        <f t="shared" ref="F288" si="11">IF(E288="","",F287+E287)</f>
        <v>4.6888999999999994</v>
      </c>
    </row>
    <row r="289" spans="1:8" x14ac:dyDescent="0.35">
      <c r="A289" s="69">
        <v>43252</v>
      </c>
      <c r="B289" s="76">
        <v>1.4000000000000002E-3</v>
      </c>
      <c r="C289" s="70"/>
      <c r="D289" s="1">
        <f t="shared" si="4"/>
        <v>1.5389446247622522</v>
      </c>
      <c r="E289" s="71">
        <v>5.1999999999999998E-3</v>
      </c>
      <c r="F289" s="22">
        <f>IF(E289="","",F288+E288)</f>
        <v>4.6940999999999997</v>
      </c>
    </row>
    <row r="290" spans="1:8" x14ac:dyDescent="0.35">
      <c r="A290" s="69">
        <v>43282</v>
      </c>
      <c r="B290" s="76">
        <v>1.11E-2</v>
      </c>
      <c r="C290" s="70"/>
      <c r="D290" s="1">
        <f t="shared" si="4"/>
        <v>1.5220498711920207</v>
      </c>
      <c r="E290" s="71">
        <v>5.4000000000000003E-3</v>
      </c>
      <c r="F290" s="22">
        <f t="shared" ref="F290" si="12">IF(E290="","",F289+E289)</f>
        <v>4.6993</v>
      </c>
    </row>
    <row r="291" spans="1:8" x14ac:dyDescent="0.35">
      <c r="A291" s="69">
        <v>43313</v>
      </c>
      <c r="B291" s="76">
        <v>6.4000000000000003E-3</v>
      </c>
      <c r="C291" s="70"/>
      <c r="D291" s="1">
        <f t="shared" si="4"/>
        <v>1.5123706987202115</v>
      </c>
      <c r="E291" s="71">
        <v>5.7000000000000002E-3</v>
      </c>
      <c r="F291" s="22">
        <f>IF(E291="","",F290+E290)</f>
        <v>4.7046999999999999</v>
      </c>
    </row>
    <row r="292" spans="1:8" x14ac:dyDescent="0.35">
      <c r="A292" s="69">
        <v>43344</v>
      </c>
      <c r="B292" s="76">
        <v>1.2999999999999999E-3</v>
      </c>
      <c r="C292" s="70"/>
      <c r="D292" s="1">
        <f t="shared" si="4"/>
        <v>1.5104071693999914</v>
      </c>
      <c r="E292" s="71">
        <v>4.7000000000000002E-3</v>
      </c>
      <c r="F292" s="22">
        <f t="shared" ref="F292:F295" si="13">IF(E292="","",F291+E291)</f>
        <v>4.7103999999999999</v>
      </c>
    </row>
    <row r="293" spans="1:8" x14ac:dyDescent="0.35">
      <c r="A293" s="69">
        <v>43374</v>
      </c>
      <c r="B293" s="76">
        <v>8.9999999999999998E-4</v>
      </c>
      <c r="C293" s="70"/>
      <c r="D293" s="1">
        <f t="shared" si="4"/>
        <v>1.5090490252772422</v>
      </c>
      <c r="E293" s="71">
        <v>5.4000000000000003E-3</v>
      </c>
      <c r="F293" s="22">
        <f t="shared" si="13"/>
        <v>4.7150999999999996</v>
      </c>
    </row>
    <row r="294" spans="1:8" x14ac:dyDescent="0.35">
      <c r="A294" s="69">
        <v>43405</v>
      </c>
      <c r="B294" s="76">
        <v>5.7999999999999996E-3</v>
      </c>
      <c r="C294" s="70"/>
      <c r="D294" s="1">
        <f>D295*(1+B295)</f>
        <v>1.5003470126041381</v>
      </c>
      <c r="E294" s="71">
        <v>4.8999999999999998E-3</v>
      </c>
      <c r="F294" s="22">
        <f>IF(E294="","",F293+E293)</f>
        <v>4.7204999999999995</v>
      </c>
    </row>
    <row r="295" spans="1:8" x14ac:dyDescent="0.35">
      <c r="A295" s="69">
        <v>43435</v>
      </c>
      <c r="B295" s="76">
        <v>1.9E-3</v>
      </c>
      <c r="C295" s="70"/>
      <c r="D295" s="1">
        <f>D296*(1+B296)</f>
        <v>1.4975017592615412</v>
      </c>
      <c r="E295" s="71">
        <v>4.8999999999999998E-3</v>
      </c>
      <c r="F295" s="22">
        <f t="shared" si="13"/>
        <v>4.7253999999999996</v>
      </c>
    </row>
    <row r="296" spans="1:8" x14ac:dyDescent="0.35">
      <c r="A296" s="69">
        <v>43466</v>
      </c>
      <c r="B296" s="76">
        <v>-1.6000000000000001E-3</v>
      </c>
      <c r="C296" s="70"/>
      <c r="D296" s="1">
        <f t="shared" ref="D296:D297" si="14">D297*(1+B297)</f>
        <v>1.4999016018244604</v>
      </c>
      <c r="E296" s="71">
        <v>5.4000000000000003E-3</v>
      </c>
      <c r="F296" s="22">
        <f t="shared" ref="F296:F297" si="15">IF(E296="","",F295+E295)</f>
        <v>4.7302999999999997</v>
      </c>
    </row>
    <row r="297" spans="1:8" x14ac:dyDescent="0.35">
      <c r="A297" s="69">
        <v>43497</v>
      </c>
      <c r="B297" s="76">
        <v>3.0000000000000001E-3</v>
      </c>
      <c r="C297" s="70"/>
      <c r="D297" s="1">
        <f t="shared" si="14"/>
        <v>1.495415355757189</v>
      </c>
      <c r="E297" s="71">
        <v>4.8999999999999998E-3</v>
      </c>
      <c r="F297" s="22">
        <f t="shared" si="15"/>
        <v>4.7356999999999996</v>
      </c>
    </row>
    <row r="298" spans="1:8" x14ac:dyDescent="0.35">
      <c r="A298" s="69">
        <v>43525</v>
      </c>
      <c r="B298" s="76">
        <v>3.3999999999999998E-3</v>
      </c>
      <c r="C298" s="70"/>
      <c r="D298" s="1">
        <f t="shared" ref="D298:D309" si="16">D299*(1+B299)</f>
        <v>1.4903481719724825</v>
      </c>
      <c r="E298" s="71">
        <v>4.7000000000000002E-3</v>
      </c>
      <c r="F298" s="22">
        <f t="shared" ref="F298:F299" si="17">IF(E298="","",F297+E297)</f>
        <v>4.7405999999999997</v>
      </c>
    </row>
    <row r="299" spans="1:8" x14ac:dyDescent="0.35">
      <c r="A299" s="69">
        <v>43556</v>
      </c>
      <c r="B299" s="76">
        <v>5.4000000000000003E-3</v>
      </c>
      <c r="C299" s="70"/>
      <c r="D299" s="1">
        <f t="shared" si="16"/>
        <v>1.4823435169807861</v>
      </c>
      <c r="E299" s="71">
        <v>5.1999999999999998E-3</v>
      </c>
      <c r="F299" s="22">
        <f t="shared" si="17"/>
        <v>4.7452999999999994</v>
      </c>
      <c r="G299" s="78"/>
      <c r="H299" s="78"/>
    </row>
    <row r="300" spans="1:8" x14ac:dyDescent="0.35">
      <c r="A300" s="69">
        <v>43586</v>
      </c>
      <c r="B300" s="76">
        <v>7.1999999999999998E-3</v>
      </c>
      <c r="C300" s="70"/>
      <c r="D300" s="1">
        <f t="shared" si="16"/>
        <v>1.4717469390198432</v>
      </c>
      <c r="E300" s="71">
        <v>5.4000000000000003E-3</v>
      </c>
      <c r="F300" s="22">
        <f>IF(E300="","",F299+E299)</f>
        <v>4.7504999999999997</v>
      </c>
      <c r="G300" s="78"/>
    </row>
    <row r="301" spans="1:8" x14ac:dyDescent="0.35">
      <c r="A301" s="69">
        <v>43617</v>
      </c>
      <c r="B301" s="76">
        <v>3.5000000000000001E-3</v>
      </c>
      <c r="C301" s="70"/>
      <c r="D301" s="1">
        <f t="shared" si="16"/>
        <v>1.4666137907522103</v>
      </c>
      <c r="E301" s="71">
        <v>4.7000000000000002E-3</v>
      </c>
      <c r="F301" s="22">
        <f t="shared" ref="F301" si="18">IF(E301="","",F300+E300)</f>
        <v>4.7558999999999996</v>
      </c>
    </row>
    <row r="302" spans="1:8" x14ac:dyDescent="0.35">
      <c r="A302" s="69">
        <v>43647</v>
      </c>
      <c r="B302" s="76">
        <v>5.9999999999999995E-4</v>
      </c>
      <c r="C302" s="70"/>
      <c r="D302" s="1">
        <f t="shared" si="16"/>
        <v>1.4657343501421252</v>
      </c>
      <c r="E302" s="71">
        <v>5.7000000000000002E-3</v>
      </c>
      <c r="F302" s="22">
        <f t="shared" ref="F302:F307" si="19">IF(E302="","",F301+E301)</f>
        <v>4.7605999999999993</v>
      </c>
    </row>
    <row r="303" spans="1:8" x14ac:dyDescent="0.35">
      <c r="A303" s="69">
        <v>43678</v>
      </c>
      <c r="B303" s="76">
        <v>8.9999999999999998E-4</v>
      </c>
      <c r="C303" s="70"/>
      <c r="D303" s="1">
        <f t="shared" si="16"/>
        <v>1.4644163754042614</v>
      </c>
      <c r="E303" s="71">
        <v>5.0000000000000001E-3</v>
      </c>
      <c r="F303" s="22">
        <f t="shared" si="19"/>
        <v>4.7662999999999993</v>
      </c>
    </row>
    <row r="304" spans="1:8" x14ac:dyDescent="0.35">
      <c r="A304" s="69">
        <v>43709</v>
      </c>
      <c r="B304" s="76">
        <v>8.0000000000000004E-4</v>
      </c>
      <c r="C304" s="70"/>
      <c r="D304" s="1">
        <f t="shared" si="16"/>
        <v>1.4632457787812365</v>
      </c>
      <c r="E304" s="71">
        <v>4.5999999999999999E-3</v>
      </c>
      <c r="F304" s="22">
        <f t="shared" si="19"/>
        <v>4.7712999999999992</v>
      </c>
    </row>
    <row r="305" spans="1:6" x14ac:dyDescent="0.35">
      <c r="A305" s="69">
        <v>43739</v>
      </c>
      <c r="B305" s="76">
        <v>8.9999999999999998E-4</v>
      </c>
      <c r="C305" s="70"/>
      <c r="D305" s="1">
        <f t="shared" si="16"/>
        <v>1.4619300417436674</v>
      </c>
      <c r="E305" s="71">
        <v>4.7999999999999996E-3</v>
      </c>
      <c r="F305" s="22">
        <f t="shared" si="19"/>
        <v>4.7758999999999991</v>
      </c>
    </row>
    <row r="306" spans="1:6" x14ac:dyDescent="0.35">
      <c r="A306" s="69">
        <v>43770</v>
      </c>
      <c r="B306" s="76">
        <v>8.9999999999999998E-4</v>
      </c>
      <c r="C306" s="70"/>
      <c r="D306" s="1">
        <f t="shared" si="16"/>
        <v>1.4606154878046433</v>
      </c>
      <c r="E306" s="71">
        <v>3.8E-3</v>
      </c>
      <c r="F306" s="22">
        <f t="shared" si="19"/>
        <v>4.7806999999999995</v>
      </c>
    </row>
    <row r="307" spans="1:6" x14ac:dyDescent="0.35">
      <c r="A307" s="69">
        <v>43800</v>
      </c>
      <c r="B307" s="76">
        <v>1.4E-3</v>
      </c>
      <c r="C307" s="70"/>
      <c r="D307" s="1">
        <f t="shared" si="16"/>
        <v>1.4585734849257472</v>
      </c>
      <c r="E307" s="71">
        <v>3.7000000000000002E-3</v>
      </c>
      <c r="F307" s="22">
        <f t="shared" si="19"/>
        <v>4.7844999999999995</v>
      </c>
    </row>
    <row r="308" spans="1:6" x14ac:dyDescent="0.35">
      <c r="A308" s="69">
        <v>43831</v>
      </c>
      <c r="B308" s="76">
        <v>1.0500000000000001E-2</v>
      </c>
      <c r="C308" s="70"/>
      <c r="D308" s="1">
        <f t="shared" si="16"/>
        <v>1.4434176001244408</v>
      </c>
      <c r="E308" s="71">
        <v>3.8E-3</v>
      </c>
      <c r="F308" s="22">
        <f>IF(E308="","",F307+E307)</f>
        <v>4.7881999999999998</v>
      </c>
    </row>
    <row r="309" spans="1:6" x14ac:dyDescent="0.35">
      <c r="A309" s="69">
        <v>43862</v>
      </c>
      <c r="B309" s="76">
        <v>7.1000000000000004E-3</v>
      </c>
      <c r="C309" s="70"/>
      <c r="D309" s="1">
        <f t="shared" si="16"/>
        <v>1.4332415848718505</v>
      </c>
      <c r="E309" s="71">
        <v>2.8999999999999998E-3</v>
      </c>
      <c r="F309" s="22">
        <f>IF(E309="","",F308+E308)</f>
        <v>4.7919999999999998</v>
      </c>
    </row>
    <row r="310" spans="1:6" x14ac:dyDescent="0.35">
      <c r="A310" s="69">
        <v>43891</v>
      </c>
      <c r="B310" s="76">
        <v>2.2000000000000001E-3</v>
      </c>
      <c r="C310" s="70"/>
      <c r="D310" s="1">
        <f t="shared" ref="D310:D385" si="20">D311*(1+B311)</f>
        <v>1.4300953750467478</v>
      </c>
      <c r="E310" s="71">
        <v>3.3999999999999998E-3</v>
      </c>
      <c r="F310" s="22">
        <f t="shared" ref="F310" si="21">IF(E310="","",F309+E309)</f>
        <v>4.7949000000000002</v>
      </c>
    </row>
    <row r="311" spans="1:6" x14ac:dyDescent="0.35">
      <c r="A311" s="69">
        <v>43922</v>
      </c>
      <c r="B311" s="76">
        <v>2.0000000000000001E-4</v>
      </c>
      <c r="C311" s="70"/>
      <c r="D311" s="1">
        <f t="shared" si="20"/>
        <v>1.429809413164115</v>
      </c>
      <c r="E311" s="71">
        <v>2.8E-3</v>
      </c>
      <c r="F311" s="22">
        <f t="shared" ref="F311:F324" si="22">IF(E311="","",F310+E310)</f>
        <v>4.7983000000000002</v>
      </c>
    </row>
    <row r="312" spans="1:6" x14ac:dyDescent="0.35">
      <c r="A312" s="69">
        <v>43952</v>
      </c>
      <c r="B312" s="76">
        <v>-1E-4</v>
      </c>
      <c r="C312" s="70"/>
      <c r="D312" s="1">
        <f t="shared" si="20"/>
        <v>1.4299524084049555</v>
      </c>
      <c r="E312" s="71">
        <v>2.3999999999999998E-3</v>
      </c>
      <c r="F312" s="22">
        <f t="shared" si="22"/>
        <v>4.8010999999999999</v>
      </c>
    </row>
    <row r="313" spans="1:6" x14ac:dyDescent="0.35">
      <c r="A313" s="69">
        <v>43983</v>
      </c>
      <c r="B313" s="76">
        <v>-5.8999999999999999E-3</v>
      </c>
      <c r="C313" s="70"/>
      <c r="D313" s="1">
        <f t="shared" si="20"/>
        <v>1.4384391996830856</v>
      </c>
      <c r="E313" s="71">
        <v>2.0999999999999999E-3</v>
      </c>
      <c r="F313" s="22">
        <f t="shared" si="22"/>
        <v>4.8034999999999997</v>
      </c>
    </row>
    <row r="314" spans="1:6" x14ac:dyDescent="0.35">
      <c r="A314" s="69">
        <v>44013</v>
      </c>
      <c r="B314" s="76">
        <v>2.0000000000000001E-4</v>
      </c>
      <c r="C314" s="70"/>
      <c r="D314" s="1">
        <f t="shared" si="20"/>
        <v>1.4381515693692117</v>
      </c>
      <c r="E314" s="71">
        <v>1.9E-3</v>
      </c>
      <c r="F314" s="22">
        <f t="shared" si="22"/>
        <v>4.8056000000000001</v>
      </c>
    </row>
    <row r="315" spans="1:6" x14ac:dyDescent="0.35">
      <c r="A315" s="69">
        <v>44044</v>
      </c>
      <c r="B315" s="76">
        <v>3.0000000000000001E-3</v>
      </c>
      <c r="C315" s="70"/>
      <c r="D315" s="1">
        <f t="shared" si="20"/>
        <v>1.433850019311278</v>
      </c>
      <c r="E315" s="71">
        <v>1.6000000000000001E-3</v>
      </c>
      <c r="F315" s="22">
        <f t="shared" si="22"/>
        <v>4.8075000000000001</v>
      </c>
    </row>
    <row r="316" spans="1:6" x14ac:dyDescent="0.35">
      <c r="A316" s="69">
        <v>44075</v>
      </c>
      <c r="B316" s="76">
        <v>2.3E-3</v>
      </c>
      <c r="C316" s="70"/>
      <c r="D316" s="1">
        <f t="shared" si="20"/>
        <v>1.430559731927844</v>
      </c>
      <c r="E316" s="71">
        <v>1.6000000000000001E-3</v>
      </c>
      <c r="F316" s="22">
        <f t="shared" si="22"/>
        <v>4.8090999999999999</v>
      </c>
    </row>
    <row r="317" spans="1:6" x14ac:dyDescent="0.35">
      <c r="A317" s="69">
        <v>44105</v>
      </c>
      <c r="B317" s="76">
        <v>4.4999999999999997E-3</v>
      </c>
      <c r="C317" s="70"/>
      <c r="D317" s="1">
        <f t="shared" si="20"/>
        <v>1.4241510521929757</v>
      </c>
      <c r="E317" s="71">
        <v>1.6000000000000001E-3</v>
      </c>
      <c r="F317" s="22">
        <f t="shared" si="22"/>
        <v>4.8106999999999998</v>
      </c>
    </row>
    <row r="318" spans="1:6" x14ac:dyDescent="0.35">
      <c r="A318" s="69">
        <v>44136</v>
      </c>
      <c r="B318" s="76">
        <v>9.4000000000000004E-3</v>
      </c>
      <c r="C318" s="70"/>
      <c r="D318" s="1">
        <f t="shared" si="20"/>
        <v>1.4108886984277547</v>
      </c>
      <c r="E318" s="71">
        <v>1.5E-3</v>
      </c>
      <c r="F318" s="22">
        <f t="shared" si="22"/>
        <v>4.8122999999999996</v>
      </c>
    </row>
    <row r="319" spans="1:6" x14ac:dyDescent="0.35">
      <c r="A319" s="69">
        <v>44166</v>
      </c>
      <c r="B319" s="76">
        <v>8.0999999999999996E-3</v>
      </c>
      <c r="C319" s="70"/>
      <c r="D319" s="1">
        <f t="shared" si="20"/>
        <v>1.3995523245985069</v>
      </c>
      <c r="E319" s="71">
        <v>1.6000000000000001E-3</v>
      </c>
      <c r="F319" s="22">
        <f t="shared" si="22"/>
        <v>4.8137999999999996</v>
      </c>
    </row>
    <row r="320" spans="1:6" x14ac:dyDescent="0.35">
      <c r="A320" s="69">
        <v>44197</v>
      </c>
      <c r="B320" s="76">
        <v>1.06E-2</v>
      </c>
      <c r="C320" s="70"/>
      <c r="D320" s="1">
        <f t="shared" si="20"/>
        <v>1.3848726742514417</v>
      </c>
      <c r="E320" s="71">
        <v>1.5E-3</v>
      </c>
      <c r="F320" s="22">
        <f t="shared" si="22"/>
        <v>4.8153999999999995</v>
      </c>
    </row>
    <row r="321" spans="1:6" x14ac:dyDescent="0.35">
      <c r="A321" s="69">
        <v>44228</v>
      </c>
      <c r="B321" s="76">
        <v>7.7999999999999996E-3</v>
      </c>
      <c r="C321" s="70"/>
      <c r="D321" s="1">
        <f t="shared" si="20"/>
        <v>1.3741542709381243</v>
      </c>
      <c r="E321" s="71">
        <v>1.2999999999999999E-3</v>
      </c>
      <c r="F321" s="22">
        <f t="shared" si="22"/>
        <v>4.8168999999999995</v>
      </c>
    </row>
    <row r="322" spans="1:6" x14ac:dyDescent="0.35">
      <c r="A322" s="69">
        <v>44256</v>
      </c>
      <c r="B322" s="76">
        <v>4.7999999999999996E-3</v>
      </c>
      <c r="C322" s="70"/>
      <c r="D322" s="1">
        <f t="shared" si="20"/>
        <v>1.3675898397075283</v>
      </c>
      <c r="E322" s="71">
        <v>2E-3</v>
      </c>
      <c r="F322" s="22">
        <f t="shared" si="22"/>
        <v>4.8181999999999992</v>
      </c>
    </row>
    <row r="323" spans="1:6" x14ac:dyDescent="0.35">
      <c r="A323" s="69">
        <v>44287</v>
      </c>
      <c r="B323" s="76">
        <v>9.2999999999999992E-3</v>
      </c>
      <c r="C323" s="70"/>
      <c r="D323" s="1">
        <f t="shared" si="20"/>
        <v>1.3549884471490421</v>
      </c>
      <c r="E323" s="71">
        <v>2.0999999999999999E-3</v>
      </c>
      <c r="F323" s="22">
        <f t="shared" si="22"/>
        <v>4.8201999999999989</v>
      </c>
    </row>
    <row r="324" spans="1:6" x14ac:dyDescent="0.35">
      <c r="A324" s="69">
        <v>44317</v>
      </c>
      <c r="B324" s="76">
        <v>6.0000000000000001E-3</v>
      </c>
      <c r="C324" s="70"/>
      <c r="D324" s="1">
        <f t="shared" si="20"/>
        <v>1.3469070051183321</v>
      </c>
      <c r="E324" s="71">
        <v>2.7000000000000001E-3</v>
      </c>
      <c r="F324" s="22">
        <f t="shared" si="22"/>
        <v>4.8222999999999994</v>
      </c>
    </row>
    <row r="325" spans="1:6" x14ac:dyDescent="0.35">
      <c r="A325" s="69">
        <v>44348</v>
      </c>
      <c r="B325" s="76">
        <v>4.4000000000000003E-3</v>
      </c>
      <c r="C325" s="70"/>
      <c r="D325" s="1">
        <f t="shared" si="20"/>
        <v>1.3410065761831265</v>
      </c>
      <c r="E325" s="71">
        <v>3.0999999999999999E-3</v>
      </c>
      <c r="F325" s="22">
        <f t="shared" ref="F325:F326" si="23">IF(E325="","",F324+E324)</f>
        <v>4.8249999999999993</v>
      </c>
    </row>
    <row r="326" spans="1:6" x14ac:dyDescent="0.35">
      <c r="A326" s="69">
        <v>44378</v>
      </c>
      <c r="B326" s="76">
        <v>8.3000000000000001E-3</v>
      </c>
      <c r="C326" s="70"/>
      <c r="D326" s="1">
        <f t="shared" si="20"/>
        <v>1.3299678430855166</v>
      </c>
      <c r="E326" s="71">
        <v>3.5999999999999999E-3</v>
      </c>
      <c r="F326" s="22">
        <f t="shared" si="23"/>
        <v>4.8280999999999992</v>
      </c>
    </row>
    <row r="327" spans="1:6" x14ac:dyDescent="0.35">
      <c r="A327" s="69">
        <v>44409</v>
      </c>
      <c r="B327" s="76">
        <v>7.1999999999999998E-3</v>
      </c>
      <c r="C327" s="70"/>
      <c r="D327" s="1">
        <f t="shared" si="20"/>
        <v>1.3204605272890355</v>
      </c>
      <c r="E327" s="71">
        <v>4.3E-3</v>
      </c>
      <c r="F327" s="22">
        <f t="shared" ref="F327:F328" si="24">IF(E327="","",F326+E326)</f>
        <v>4.8316999999999988</v>
      </c>
    </row>
    <row r="328" spans="1:6" x14ac:dyDescent="0.35">
      <c r="A328" s="69">
        <v>44440</v>
      </c>
      <c r="B328" s="76">
        <v>8.8999999999999999E-3</v>
      </c>
      <c r="C328" s="70"/>
      <c r="D328" s="1">
        <f t="shared" si="20"/>
        <v>1.3088120996025727</v>
      </c>
      <c r="E328" s="71">
        <v>4.4000000000000003E-3</v>
      </c>
      <c r="F328" s="22">
        <f t="shared" si="24"/>
        <v>4.8359999999999985</v>
      </c>
    </row>
    <row r="329" spans="1:6" x14ac:dyDescent="0.35">
      <c r="A329" s="69">
        <v>44470</v>
      </c>
      <c r="B329" s="76">
        <v>1.14E-2</v>
      </c>
      <c r="C329" s="70"/>
      <c r="D329" s="1">
        <f t="shared" si="20"/>
        <v>1.2940598176810092</v>
      </c>
      <c r="E329" s="71">
        <v>4.8999999999999998E-3</v>
      </c>
      <c r="F329" s="22">
        <f t="shared" ref="F329" si="25">IF(E329="","",F328+E328)</f>
        <v>4.8403999999999989</v>
      </c>
    </row>
    <row r="330" spans="1:6" x14ac:dyDescent="0.35">
      <c r="A330" s="69">
        <v>44501</v>
      </c>
      <c r="B330" s="76">
        <v>1.2E-2</v>
      </c>
      <c r="C330" s="70"/>
      <c r="D330" s="1">
        <f t="shared" si="20"/>
        <v>1.2787152348626574</v>
      </c>
      <c r="E330" s="71">
        <v>5.8999999999999999E-3</v>
      </c>
      <c r="F330" s="22">
        <f t="shared" ref="F330:F334" si="26">IF(E330="","",F329+E329)</f>
        <v>4.8452999999999991</v>
      </c>
    </row>
    <row r="331" spans="1:6" x14ac:dyDescent="0.35">
      <c r="A331" s="69">
        <v>44531</v>
      </c>
      <c r="B331" s="76">
        <v>1.17E-2</v>
      </c>
      <c r="C331" s="70"/>
      <c r="D331" s="1">
        <f t="shared" si="20"/>
        <v>1.263927285620893</v>
      </c>
      <c r="E331" s="71">
        <v>7.7000000000000002E-3</v>
      </c>
      <c r="F331" s="22">
        <f t="shared" si="26"/>
        <v>4.8511999999999986</v>
      </c>
    </row>
    <row r="332" spans="1:6" x14ac:dyDescent="0.35">
      <c r="A332" s="69">
        <v>44562</v>
      </c>
      <c r="B332" s="76">
        <v>7.7999999999999996E-3</v>
      </c>
      <c r="C332" s="70"/>
      <c r="D332" s="1">
        <f t="shared" si="20"/>
        <v>1.2541449549721104</v>
      </c>
      <c r="E332" s="71">
        <v>7.3000000000000001E-3</v>
      </c>
      <c r="F332" s="22">
        <f t="shared" si="26"/>
        <v>4.8588999999999984</v>
      </c>
    </row>
    <row r="333" spans="1:6" x14ac:dyDescent="0.35">
      <c r="A333" s="69">
        <v>44593</v>
      </c>
      <c r="B333" s="76">
        <v>5.7999999999999996E-3</v>
      </c>
      <c r="C333" s="70"/>
      <c r="D333" s="1">
        <f t="shared" si="20"/>
        <v>1.2469128603818953</v>
      </c>
      <c r="E333" s="71">
        <v>7.6E-3</v>
      </c>
      <c r="F333" s="22">
        <f t="shared" si="26"/>
        <v>4.8661999999999983</v>
      </c>
    </row>
    <row r="334" spans="1:6" x14ac:dyDescent="0.35">
      <c r="A334" s="69">
        <v>44621</v>
      </c>
      <c r="B334" s="76">
        <v>9.9000000000000008E-3</v>
      </c>
      <c r="C334" s="70"/>
      <c r="D334" s="1">
        <f t="shared" si="20"/>
        <v>1.2346894349756365</v>
      </c>
      <c r="E334" s="71">
        <v>9.2999999999999992E-3</v>
      </c>
      <c r="F334" s="22">
        <f t="shared" si="26"/>
        <v>4.8737999999999984</v>
      </c>
    </row>
    <row r="335" spans="1:6" x14ac:dyDescent="0.35">
      <c r="A335" s="69">
        <v>44652</v>
      </c>
      <c r="B335" s="76">
        <v>9.4999999999999998E-3</v>
      </c>
      <c r="C335" s="70"/>
      <c r="D335" s="1">
        <f t="shared" si="20"/>
        <v>1.223070267435004</v>
      </c>
      <c r="E335" s="71">
        <v>8.3000000000000001E-3</v>
      </c>
      <c r="F335" s="22">
        <f t="shared" ref="F335" si="27">IF(E335="","",F334+E334)</f>
        <v>4.883099999999998</v>
      </c>
    </row>
    <row r="336" spans="1:6" x14ac:dyDescent="0.35">
      <c r="A336" s="69">
        <v>44682</v>
      </c>
      <c r="B336" s="76">
        <v>1.7299999999999999E-2</v>
      </c>
      <c r="C336" s="70"/>
      <c r="D336" s="1">
        <f t="shared" si="20"/>
        <v>1.2022709794898299</v>
      </c>
      <c r="E336" s="71">
        <v>1.03E-2</v>
      </c>
      <c r="F336" s="22">
        <f t="shared" ref="F336:F342" si="28">IF(E336="","",F335+E335)</f>
        <v>4.8913999999999982</v>
      </c>
    </row>
    <row r="337" spans="1:6" x14ac:dyDescent="0.35">
      <c r="A337" s="69">
        <v>44713</v>
      </c>
      <c r="B337" s="76">
        <v>5.8999999999999999E-3</v>
      </c>
      <c r="C337" s="70"/>
      <c r="D337" s="1">
        <f t="shared" si="20"/>
        <v>1.1952191862907147</v>
      </c>
      <c r="E337" s="71">
        <v>1.0200000000000001E-2</v>
      </c>
      <c r="F337" s="22">
        <f t="shared" si="28"/>
        <v>4.9016999999999982</v>
      </c>
    </row>
    <row r="338" spans="1:6" x14ac:dyDescent="0.35">
      <c r="A338" s="69">
        <v>44743</v>
      </c>
      <c r="B338" s="76">
        <v>6.8999999999999999E-3</v>
      </c>
      <c r="C338" s="70"/>
      <c r="D338" s="1">
        <f t="shared" si="20"/>
        <v>1.1870286883411607</v>
      </c>
      <c r="E338" s="71">
        <v>1.03E-2</v>
      </c>
      <c r="F338" s="22">
        <f t="shared" si="28"/>
        <v>4.9118999999999984</v>
      </c>
    </row>
    <row r="339" spans="1:6" x14ac:dyDescent="0.35">
      <c r="A339" s="69">
        <v>44774</v>
      </c>
      <c r="B339" s="76">
        <v>1.2999999999999999E-3</v>
      </c>
      <c r="C339" s="70"/>
      <c r="D339" s="1">
        <f t="shared" si="20"/>
        <v>1.1854875545202843</v>
      </c>
      <c r="E339" s="71">
        <v>1.17E-2</v>
      </c>
      <c r="F339" s="22">
        <f t="shared" si="28"/>
        <v>4.9221999999999984</v>
      </c>
    </row>
    <row r="340" spans="1:6" x14ac:dyDescent="0.35">
      <c r="A340" s="69">
        <v>44805</v>
      </c>
      <c r="B340" s="76">
        <v>-7.3000000000000001E-3</v>
      </c>
      <c r="C340" s="70"/>
      <c r="D340" s="1">
        <f t="shared" si="20"/>
        <v>1.1942052528662075</v>
      </c>
      <c r="E340" s="71">
        <v>1.0699999999999999E-2</v>
      </c>
      <c r="F340" s="22">
        <f t="shared" si="28"/>
        <v>4.9338999999999986</v>
      </c>
    </row>
    <row r="341" spans="1:6" x14ac:dyDescent="0.35">
      <c r="A341" s="69">
        <v>44835</v>
      </c>
      <c r="B341" s="76">
        <v>-3.7000000000000002E-3</v>
      </c>
      <c r="C341" s="70"/>
      <c r="D341" s="1">
        <f t="shared" si="20"/>
        <v>1.1986402216864473</v>
      </c>
      <c r="E341" s="71">
        <v>1.0200000000000001E-2</v>
      </c>
      <c r="F341" s="22">
        <f t="shared" si="28"/>
        <v>4.9445999999999986</v>
      </c>
    </row>
    <row r="342" spans="1:6" x14ac:dyDescent="0.35">
      <c r="A342" s="69">
        <v>44866</v>
      </c>
      <c r="B342" s="76">
        <v>1.6000000000000001E-3</v>
      </c>
      <c r="C342" s="70"/>
      <c r="D342" s="1">
        <f t="shared" si="20"/>
        <v>1.1967254609489291</v>
      </c>
      <c r="E342" s="71">
        <v>1.0200000000000001E-2</v>
      </c>
      <c r="F342" s="22">
        <f t="shared" si="28"/>
        <v>4.9547999999999988</v>
      </c>
    </row>
    <row r="343" spans="1:6" x14ac:dyDescent="0.35">
      <c r="A343" s="69">
        <v>44896</v>
      </c>
      <c r="B343" s="76">
        <v>5.3E-3</v>
      </c>
      <c r="C343" s="70"/>
      <c r="D343" s="1">
        <f t="shared" si="20"/>
        <v>1.1904162547984969</v>
      </c>
      <c r="E343" s="71">
        <v>1.12E-2</v>
      </c>
      <c r="F343" s="22">
        <f t="shared" ref="F343:F346" si="29">IF(E343="","",F342+E342)</f>
        <v>4.964999999999999</v>
      </c>
    </row>
    <row r="344" spans="1:6" x14ac:dyDescent="0.35">
      <c r="A344" s="69">
        <v>44927</v>
      </c>
      <c r="B344" s="76">
        <v>5.1999999999999998E-3</v>
      </c>
      <c r="C344" s="70"/>
      <c r="D344" s="1">
        <f t="shared" si="20"/>
        <v>1.1842581126129097</v>
      </c>
      <c r="E344" s="71">
        <v>1.12E-2</v>
      </c>
      <c r="F344" s="22">
        <f t="shared" si="29"/>
        <v>4.9761999999999986</v>
      </c>
    </row>
    <row r="345" spans="1:6" x14ac:dyDescent="0.35">
      <c r="A345" s="69">
        <v>44958</v>
      </c>
      <c r="B345" s="76">
        <v>5.4999999999999997E-3</v>
      </c>
      <c r="C345" s="70"/>
      <c r="D345" s="1">
        <f t="shared" si="20"/>
        <v>1.1777803208482442</v>
      </c>
      <c r="E345" s="71">
        <v>9.1999999999999998E-3</v>
      </c>
      <c r="F345" s="22">
        <f t="shared" si="29"/>
        <v>4.9873999999999983</v>
      </c>
    </row>
    <row r="346" spans="1:6" x14ac:dyDescent="0.35">
      <c r="A346" s="69">
        <v>44986</v>
      </c>
      <c r="B346" s="76">
        <v>7.6E-3</v>
      </c>
      <c r="C346" s="70"/>
      <c r="D346" s="1">
        <f t="shared" si="20"/>
        <v>1.1688967058835293</v>
      </c>
      <c r="E346" s="71">
        <v>1.17E-2</v>
      </c>
      <c r="F346" s="22">
        <f t="shared" si="29"/>
        <v>4.9965999999999982</v>
      </c>
    </row>
    <row r="347" spans="1:6" x14ac:dyDescent="0.35">
      <c r="A347" s="69">
        <v>45017</v>
      </c>
      <c r="B347" s="76">
        <v>6.8999999999999999E-3</v>
      </c>
      <c r="C347" s="70"/>
      <c r="D347" s="1">
        <f t="shared" si="20"/>
        <v>1.1608865884234079</v>
      </c>
      <c r="E347" s="71">
        <v>9.1999999999999998E-3</v>
      </c>
      <c r="F347" s="22">
        <f t="shared" ref="F347:F351" si="30">IF(E347="","",F346+E346)</f>
        <v>5.0082999999999984</v>
      </c>
    </row>
    <row r="348" spans="1:6" x14ac:dyDescent="0.35">
      <c r="A348" s="69">
        <v>45047</v>
      </c>
      <c r="B348" s="76">
        <v>5.7000000000000002E-3</v>
      </c>
      <c r="C348" s="70"/>
      <c r="D348" s="1">
        <f t="shared" si="20"/>
        <v>1.1543070383050689</v>
      </c>
      <c r="E348" s="71">
        <v>1.12E-2</v>
      </c>
      <c r="F348" s="22">
        <f t="shared" si="30"/>
        <v>5.0174999999999983</v>
      </c>
    </row>
    <row r="349" spans="1:6" x14ac:dyDescent="0.35">
      <c r="A349" s="69">
        <v>45078</v>
      </c>
      <c r="B349" s="76">
        <v>5.1000000000000004E-3</v>
      </c>
      <c r="C349" s="70"/>
      <c r="D349" s="1">
        <f t="shared" si="20"/>
        <v>1.1484499435927458</v>
      </c>
      <c r="E349" s="71">
        <v>1.0699999999999999E-2</v>
      </c>
      <c r="F349" s="22">
        <f t="shared" si="30"/>
        <v>5.0286999999999979</v>
      </c>
    </row>
    <row r="350" spans="1:6" x14ac:dyDescent="0.35">
      <c r="A350" s="69">
        <v>45108</v>
      </c>
      <c r="B350" s="76">
        <v>4.0000000000000002E-4</v>
      </c>
      <c r="C350" s="70"/>
      <c r="D350" s="1">
        <f t="shared" si="20"/>
        <v>1.1479907472938282</v>
      </c>
      <c r="E350" s="71">
        <v>1.0699999999999999E-2</v>
      </c>
      <c r="F350" s="22">
        <f t="shared" si="30"/>
        <v>5.0393999999999979</v>
      </c>
    </row>
    <row r="351" spans="1:6" x14ac:dyDescent="0.35">
      <c r="A351" s="69">
        <v>45139</v>
      </c>
      <c r="B351" s="76">
        <v>-6.9999999999999999E-4</v>
      </c>
      <c r="C351" s="70"/>
      <c r="D351" s="1">
        <f t="shared" si="20"/>
        <v>1.1487949037264367</v>
      </c>
      <c r="E351" s="71">
        <v>1.14E-2</v>
      </c>
      <c r="F351" s="22">
        <f t="shared" si="30"/>
        <v>5.0500999999999978</v>
      </c>
    </row>
    <row r="352" spans="1:6" x14ac:dyDescent="0.35">
      <c r="A352" s="69">
        <v>45170</v>
      </c>
      <c r="B352" s="76">
        <v>2.8E-3</v>
      </c>
      <c r="C352" s="70"/>
      <c r="D352" s="1">
        <f t="shared" si="20"/>
        <v>1.1455872594001164</v>
      </c>
      <c r="E352" s="71">
        <v>9.7000000000000003E-3</v>
      </c>
      <c r="F352" s="22">
        <f t="shared" ref="F352:F366" si="31">IF(E352="","",F351+E351)</f>
        <v>5.0614999999999979</v>
      </c>
    </row>
    <row r="353" spans="1:16" x14ac:dyDescent="0.35">
      <c r="A353" s="69">
        <v>45200</v>
      </c>
      <c r="B353" s="76">
        <v>3.5000000000000001E-3</v>
      </c>
      <c r="C353" s="70"/>
      <c r="D353" s="1">
        <f t="shared" si="20"/>
        <v>1.1415916884904</v>
      </c>
      <c r="E353" s="71">
        <v>0.01</v>
      </c>
      <c r="F353" s="22">
        <f t="shared" si="31"/>
        <v>5.0711999999999975</v>
      </c>
    </row>
    <row r="354" spans="1:16" x14ac:dyDescent="0.35">
      <c r="A354" s="69">
        <v>45231</v>
      </c>
      <c r="B354" s="76">
        <v>2.0999999999999999E-3</v>
      </c>
      <c r="C354" s="70"/>
      <c r="D354" s="1">
        <f t="shared" si="20"/>
        <v>1.139199369813791</v>
      </c>
      <c r="E354" s="71">
        <v>9.1999999999999998E-3</v>
      </c>
      <c r="F354" s="22">
        <f t="shared" si="31"/>
        <v>5.0811999999999973</v>
      </c>
    </row>
    <row r="355" spans="1:16" x14ac:dyDescent="0.35">
      <c r="A355" s="69">
        <v>45261</v>
      </c>
      <c r="B355" s="76">
        <v>3.3E-3</v>
      </c>
      <c r="C355" s="70"/>
      <c r="D355" s="1">
        <f t="shared" si="20"/>
        <v>1.1354523769697906</v>
      </c>
      <c r="E355" s="71">
        <v>8.8999999999999999E-3</v>
      </c>
      <c r="F355" s="22">
        <f t="shared" si="31"/>
        <v>5.0903999999999971</v>
      </c>
    </row>
    <row r="356" spans="1:16" x14ac:dyDescent="0.35">
      <c r="A356" s="69">
        <v>45292</v>
      </c>
      <c r="B356" s="76">
        <v>4.0000000000000001E-3</v>
      </c>
      <c r="C356" s="70"/>
      <c r="D356" s="1">
        <f t="shared" si="20"/>
        <v>1.1309286623205086</v>
      </c>
      <c r="E356" s="71">
        <v>9.7000000000000003E-3</v>
      </c>
      <c r="F356" s="22">
        <f t="shared" si="31"/>
        <v>5.0992999999999968</v>
      </c>
    </row>
    <row r="357" spans="1:16" x14ac:dyDescent="0.35">
      <c r="A357" s="69">
        <v>45323</v>
      </c>
      <c r="B357" s="76">
        <v>3.0999999999999999E-3</v>
      </c>
      <c r="C357" s="70"/>
      <c r="D357" s="1">
        <f t="shared" si="20"/>
        <v>1.1274336181043849</v>
      </c>
      <c r="E357" s="71">
        <v>8.0000000000000002E-3</v>
      </c>
      <c r="F357" s="22">
        <f t="shared" si="31"/>
        <v>5.1089999999999964</v>
      </c>
    </row>
    <row r="358" spans="1:16" x14ac:dyDescent="0.35">
      <c r="A358" s="69">
        <v>45352</v>
      </c>
      <c r="B358" s="76">
        <v>7.7999999999999996E-3</v>
      </c>
      <c r="C358" s="70"/>
      <c r="D358" s="1">
        <f t="shared" si="20"/>
        <v>1.1187076980595205</v>
      </c>
      <c r="E358" s="71">
        <v>8.3000000000000001E-3</v>
      </c>
      <c r="F358" s="22">
        <f t="shared" si="31"/>
        <v>5.1169999999999964</v>
      </c>
    </row>
    <row r="359" spans="1:16" x14ac:dyDescent="0.35">
      <c r="A359" s="69">
        <v>45383</v>
      </c>
      <c r="B359" s="76">
        <v>3.5999999999999999E-3</v>
      </c>
      <c r="C359" s="70"/>
      <c r="D359" s="1">
        <f t="shared" si="20"/>
        <v>1.1146947967910725</v>
      </c>
      <c r="E359" s="71">
        <v>8.8999999999999999E-3</v>
      </c>
      <c r="F359" s="22">
        <f t="shared" si="31"/>
        <v>5.1252999999999966</v>
      </c>
    </row>
    <row r="360" spans="1:16" x14ac:dyDescent="0.35">
      <c r="A360" s="69">
        <v>45413</v>
      </c>
      <c r="B360" s="76">
        <v>2.0999999999999999E-3</v>
      </c>
      <c r="C360" s="70"/>
      <c r="D360" s="1">
        <f t="shared" si="20"/>
        <v>1.11235884322031</v>
      </c>
      <c r="E360" s="71">
        <v>8.3000000000000001E-3</v>
      </c>
      <c r="F360" s="22">
        <f t="shared" si="31"/>
        <v>5.1341999999999963</v>
      </c>
    </row>
    <row r="361" spans="1:16" x14ac:dyDescent="0.35">
      <c r="A361" s="69">
        <v>45444</v>
      </c>
      <c r="B361" s="76">
        <v>4.4000000000000003E-3</v>
      </c>
      <c r="C361" s="70"/>
      <c r="D361" s="1">
        <f t="shared" si="20"/>
        <v>1.1074859052372661</v>
      </c>
      <c r="E361" s="71">
        <v>7.9000000000000008E-3</v>
      </c>
      <c r="F361" s="22">
        <f t="shared" si="31"/>
        <v>5.1424999999999965</v>
      </c>
    </row>
    <row r="362" spans="1:16" x14ac:dyDescent="0.35">
      <c r="A362" s="69">
        <v>45474</v>
      </c>
      <c r="B362" s="76">
        <v>3.8999999999999998E-3</v>
      </c>
      <c r="C362" s="70"/>
      <c r="D362" s="1">
        <f t="shared" si="20"/>
        <v>1.103183489627718</v>
      </c>
      <c r="E362" s="71">
        <v>9.1000000000000004E-3</v>
      </c>
      <c r="F362" s="22">
        <f t="shared" si="31"/>
        <v>5.1503999999999968</v>
      </c>
    </row>
    <row r="363" spans="1:16" x14ac:dyDescent="0.35">
      <c r="A363" s="69">
        <v>45505</v>
      </c>
      <c r="B363" s="76">
        <v>3.0000000000000001E-3</v>
      </c>
      <c r="C363" s="70"/>
      <c r="D363" s="1">
        <f t="shared" si="20"/>
        <v>1.099883838113378</v>
      </c>
      <c r="E363" s="71">
        <v>8.6999999999999994E-3</v>
      </c>
      <c r="F363" s="22">
        <f t="shared" si="31"/>
        <v>5.1594999999999969</v>
      </c>
    </row>
    <row r="364" spans="1:16" x14ac:dyDescent="0.35">
      <c r="A364" s="69">
        <v>45536</v>
      </c>
      <c r="B364" s="76">
        <v>1.9E-3</v>
      </c>
      <c r="C364" s="70"/>
      <c r="D364" s="1">
        <f t="shared" si="20"/>
        <v>1.0977980218718215</v>
      </c>
      <c r="E364" s="71">
        <v>8.3999999999999995E-3</v>
      </c>
      <c r="F364" s="22">
        <f t="shared" si="31"/>
        <v>5.168199999999997</v>
      </c>
    </row>
    <row r="365" spans="1:16" x14ac:dyDescent="0.35">
      <c r="A365" s="69">
        <v>45566</v>
      </c>
      <c r="B365" s="76">
        <v>1.2999999999999999E-3</v>
      </c>
      <c r="C365" s="70"/>
      <c r="D365" s="1">
        <f t="shared" si="20"/>
        <v>1.0963727373133141</v>
      </c>
      <c r="E365" s="71">
        <v>9.2999999999999992E-3</v>
      </c>
      <c r="F365" s="22">
        <f t="shared" si="31"/>
        <v>5.176599999999997</v>
      </c>
    </row>
    <row r="366" spans="1:16" x14ac:dyDescent="0.35">
      <c r="A366" s="69">
        <v>45597</v>
      </c>
      <c r="B366" s="76">
        <v>5.4000000000000003E-3</v>
      </c>
      <c r="C366" s="70"/>
      <c r="D366" s="1">
        <f t="shared" si="20"/>
        <v>1.0904841230488502</v>
      </c>
      <c r="E366" s="71">
        <v>7.9000000000000008E-3</v>
      </c>
      <c r="F366" s="22">
        <f t="shared" si="31"/>
        <v>5.1858999999999966</v>
      </c>
    </row>
    <row r="367" spans="1:16" x14ac:dyDescent="0.35">
      <c r="A367" s="69">
        <v>45627</v>
      </c>
      <c r="B367" s="76">
        <v>6.1999999999999998E-3</v>
      </c>
      <c r="C367" s="70"/>
      <c r="D367" s="1">
        <f t="shared" si="20"/>
        <v>1.0837647814041445</v>
      </c>
      <c r="E367" s="71">
        <v>9.2999999999999992E-3</v>
      </c>
      <c r="F367" s="22">
        <f t="shared" ref="F367:F382" si="32">IF(E367="","",F366+E366)</f>
        <v>5.1937999999999969</v>
      </c>
    </row>
    <row r="368" spans="1:16" x14ac:dyDescent="0.35">
      <c r="A368" s="69">
        <v>45658</v>
      </c>
      <c r="B368" s="76">
        <v>3.3999999999999998E-3</v>
      </c>
      <c r="C368" s="70"/>
      <c r="D368" s="1">
        <f t="shared" si="20"/>
        <v>1.080092467016289</v>
      </c>
      <c r="E368" s="71">
        <v>1.01E-2</v>
      </c>
      <c r="F368" s="22">
        <f t="shared" si="32"/>
        <v>5.2030999999999965</v>
      </c>
      <c r="O368" s="56"/>
      <c r="P368" s="58"/>
    </row>
    <row r="369" spans="1:16" x14ac:dyDescent="0.35">
      <c r="A369" s="69">
        <v>45689</v>
      </c>
      <c r="B369" s="76">
        <v>1.1000000000000001E-3</v>
      </c>
      <c r="C369" s="70"/>
      <c r="D369" s="1">
        <f t="shared" si="20"/>
        <v>1.0789056707784326</v>
      </c>
      <c r="E369" s="71">
        <v>9.9000000000000008E-3</v>
      </c>
      <c r="F369" s="22">
        <f t="shared" si="32"/>
        <v>5.2131999999999969</v>
      </c>
      <c r="O369" s="57"/>
      <c r="P369" s="57"/>
    </row>
    <row r="370" spans="1:16" x14ac:dyDescent="0.35">
      <c r="A370" s="69">
        <v>45717</v>
      </c>
      <c r="B370" s="76">
        <v>1.23E-2</v>
      </c>
      <c r="C370" s="70"/>
      <c r="D370" s="1">
        <f t="shared" si="20"/>
        <v>1.0657963753614863</v>
      </c>
      <c r="E370" s="71">
        <v>9.5999999999999992E-3</v>
      </c>
      <c r="F370" s="22">
        <f t="shared" si="32"/>
        <v>5.223099999999997</v>
      </c>
    </row>
    <row r="371" spans="1:16" x14ac:dyDescent="0.35">
      <c r="A371" s="69">
        <v>45748</v>
      </c>
      <c r="B371" s="76">
        <v>6.4000000000000003E-3</v>
      </c>
      <c r="C371" s="70"/>
      <c r="D371" s="1">
        <f t="shared" si="20"/>
        <v>1.059018655963321</v>
      </c>
      <c r="E371" s="71">
        <v>1.06E-2</v>
      </c>
      <c r="F371" s="22">
        <f t="shared" si="32"/>
        <v>5.2326999999999968</v>
      </c>
      <c r="P371" s="59"/>
    </row>
    <row r="372" spans="1:16" x14ac:dyDescent="0.35">
      <c r="A372" s="69">
        <v>45778</v>
      </c>
      <c r="B372" s="76">
        <v>4.3E-3</v>
      </c>
      <c r="C372" s="70"/>
      <c r="D372" s="1">
        <f t="shared" si="20"/>
        <v>1.0544843731587386</v>
      </c>
      <c r="E372" s="71">
        <v>1.14E-2</v>
      </c>
      <c r="F372" s="22">
        <f t="shared" si="32"/>
        <v>5.243299999999997</v>
      </c>
    </row>
    <row r="373" spans="1:16" x14ac:dyDescent="0.35">
      <c r="A373" s="69">
        <v>45809</v>
      </c>
      <c r="B373" s="76">
        <v>3.5999999999999999E-3</v>
      </c>
      <c r="C373" s="70"/>
      <c r="D373" s="1">
        <f t="shared" si="20"/>
        <v>1.0507018465112978</v>
      </c>
      <c r="E373" s="71">
        <v>1.0999999999999999E-2</v>
      </c>
      <c r="F373" s="22">
        <f t="shared" si="32"/>
        <v>5.254699999999997</v>
      </c>
    </row>
    <row r="374" spans="1:16" x14ac:dyDescent="0.35">
      <c r="A374" s="69">
        <v>45839</v>
      </c>
      <c r="B374" s="76">
        <v>2.5999999999999999E-3</v>
      </c>
      <c r="C374" s="70"/>
      <c r="D374" s="1">
        <f t="shared" si="20"/>
        <v>1.0479771060356053</v>
      </c>
      <c r="E374" s="71">
        <v>1.2800000000000001E-2</v>
      </c>
      <c r="F374" s="22">
        <f t="shared" si="32"/>
        <v>5.2656999999999972</v>
      </c>
    </row>
    <row r="375" spans="1:16" x14ac:dyDescent="0.35">
      <c r="A375" s="69">
        <v>45870</v>
      </c>
      <c r="B375" s="76">
        <v>3.3E-3</v>
      </c>
      <c r="C375" s="70"/>
      <c r="D375" s="1">
        <f t="shared" si="20"/>
        <v>1.0445301565190923</v>
      </c>
      <c r="E375" s="71">
        <v>1.1599999999999999E-2</v>
      </c>
      <c r="F375" s="22">
        <f t="shared" si="32"/>
        <v>5.2784999999999975</v>
      </c>
    </row>
    <row r="376" spans="1:16" x14ac:dyDescent="0.35">
      <c r="A376" s="69">
        <v>45901</v>
      </c>
      <c r="B376" s="76">
        <v>-1.4E-3</v>
      </c>
      <c r="C376" s="70"/>
      <c r="D376" s="1">
        <f t="shared" si="20"/>
        <v>1.0459945488875348</v>
      </c>
      <c r="E376" s="71">
        <v>1.2200000000000001E-2</v>
      </c>
      <c r="F376" s="22">
        <f t="shared" si="32"/>
        <v>5.2900999999999971</v>
      </c>
      <c r="G376" s="68">
        <v>1</v>
      </c>
      <c r="H376" s="68">
        <v>1</v>
      </c>
      <c r="I376" s="68">
        <v>1</v>
      </c>
    </row>
    <row r="377" spans="1:16" x14ac:dyDescent="0.35">
      <c r="A377" s="69">
        <v>45931</v>
      </c>
      <c r="B377" s="76">
        <v>4.7999999999999996E-3</v>
      </c>
      <c r="C377" s="70">
        <v>4.7999999999999996E-3</v>
      </c>
      <c r="D377" s="1">
        <f t="shared" si="20"/>
        <v>1.040997759641257</v>
      </c>
      <c r="E377" s="71">
        <v>1.2800000000000001E-2</v>
      </c>
      <c r="F377" s="22">
        <f t="shared" si="32"/>
        <v>5.3022999999999971</v>
      </c>
      <c r="G377" s="68">
        <f>IF((((1+C377)*1.0016666666667)-1)&lt;E376,(1+C377)*G376,G376)</f>
        <v>1.0047999999999999</v>
      </c>
      <c r="H377" s="68">
        <f>IF((((1+C377)*1.0016666666667)-1)&lt;E376,0.001666666667+H376,H376)</f>
        <v>1.001666666667</v>
      </c>
      <c r="I377" s="68">
        <f>IF((((1+C377)*1.0016666666667)-1)&lt;E376,I376,E376+I376)</f>
        <v>1</v>
      </c>
    </row>
    <row r="378" spans="1:16" x14ac:dyDescent="0.35">
      <c r="A378" s="69">
        <v>45962</v>
      </c>
      <c r="B378" s="76">
        <v>1.8E-3</v>
      </c>
      <c r="C378" s="70">
        <v>8.9999999999999998E-4</v>
      </c>
      <c r="D378" s="1">
        <f t="shared" si="20"/>
        <v>1.0391273304464532</v>
      </c>
      <c r="E378" s="71">
        <v>1.0500000000000001E-2</v>
      </c>
      <c r="F378" s="22">
        <f t="shared" si="32"/>
        <v>5.3150999999999975</v>
      </c>
      <c r="G378" s="68">
        <f>IF((((1+C378)*1.0016666666667)-1)&lt;E377,(1+C378)*G377,G377)</f>
        <v>1.0057043199999998</v>
      </c>
      <c r="H378" s="68">
        <f t="shared" ref="H378:H382" si="33">IF((((1+C378)*1.0016666666667)-1)&lt;E377,0.001666666667+H377,H377)</f>
        <v>1.003333333334</v>
      </c>
      <c r="I378" s="68">
        <f t="shared" ref="I378:I383" si="34">IF((((1+C378)*1.0016666666667)-1)&lt;E377,I377,E377+I377)</f>
        <v>1</v>
      </c>
    </row>
    <row r="379" spans="1:16" x14ac:dyDescent="0.35">
      <c r="A379" s="69">
        <v>45992</v>
      </c>
      <c r="B379" s="76">
        <v>2E-3</v>
      </c>
      <c r="C379" s="70">
        <v>1.8E-3</v>
      </c>
      <c r="D379" s="1">
        <f t="shared" si="20"/>
        <v>1.0370532239984562</v>
      </c>
      <c r="E379" s="71">
        <v>1.2200000000000001E-2</v>
      </c>
      <c r="F379" s="22">
        <f t="shared" si="32"/>
        <v>5.3255999999999979</v>
      </c>
      <c r="G379" s="68">
        <f t="shared" ref="G379:G382" si="35">IF((((1+C379)*1.0016666666667)-1)&lt;E378,(1+C379)*G378,G378)</f>
        <v>1.0075145877759999</v>
      </c>
      <c r="H379" s="68">
        <f>IF((((1+C379)*1.0016666666667)-1)&lt;E378,0.001666666667+H378,H378)</f>
        <v>1.005000000001</v>
      </c>
      <c r="I379" s="68">
        <f t="shared" si="34"/>
        <v>1</v>
      </c>
    </row>
    <row r="380" spans="1:16" x14ac:dyDescent="0.35">
      <c r="A380" s="69">
        <v>46023</v>
      </c>
      <c r="B380" s="76">
        <v>2.5000000000000001E-3</v>
      </c>
      <c r="C380" s="70">
        <v>3.3E-3</v>
      </c>
      <c r="D380" s="1">
        <f t="shared" si="20"/>
        <v>1.0344670563575624</v>
      </c>
      <c r="E380" s="71">
        <v>1.1599999999999999E-2</v>
      </c>
      <c r="F380" s="22">
        <f t="shared" si="32"/>
        <v>5.3377999999999979</v>
      </c>
      <c r="G380" s="68">
        <f t="shared" si="35"/>
        <v>1.0108393859156608</v>
      </c>
      <c r="H380" s="68">
        <f t="shared" si="33"/>
        <v>1.006666666668</v>
      </c>
      <c r="I380" s="68">
        <f t="shared" si="34"/>
        <v>1</v>
      </c>
    </row>
    <row r="381" spans="1:16" x14ac:dyDescent="0.35">
      <c r="A381" s="69">
        <v>46054</v>
      </c>
      <c r="B381" s="76">
        <v>2E-3</v>
      </c>
      <c r="C381" s="70">
        <v>3.3E-3</v>
      </c>
      <c r="D381" s="1">
        <f t="shared" si="20"/>
        <v>1.0324022518538547</v>
      </c>
      <c r="E381" s="71">
        <v>0.01</v>
      </c>
      <c r="F381" s="22">
        <f t="shared" si="32"/>
        <v>5.3493999999999975</v>
      </c>
      <c r="G381" s="68">
        <f t="shared" si="35"/>
        <v>1.0141751558891825</v>
      </c>
      <c r="H381" s="68">
        <f t="shared" si="33"/>
        <v>1.008333333335</v>
      </c>
      <c r="I381" s="68">
        <f t="shared" si="34"/>
        <v>1</v>
      </c>
    </row>
    <row r="382" spans="1:16" x14ac:dyDescent="0.35">
      <c r="A382" s="69">
        <v>46082</v>
      </c>
      <c r="B382" s="76">
        <v>8.3999999999999995E-3</v>
      </c>
      <c r="C382" s="70">
        <v>7.0000000000000001E-3</v>
      </c>
      <c r="D382" s="1">
        <f t="shared" si="20"/>
        <v>1.0238023124294473</v>
      </c>
      <c r="E382" s="71">
        <v>1.21E-2</v>
      </c>
      <c r="F382" s="22">
        <f t="shared" si="32"/>
        <v>5.3593999999999973</v>
      </c>
      <c r="G382" s="68">
        <f t="shared" si="35"/>
        <v>1.0212743819804067</v>
      </c>
      <c r="H382" s="68">
        <f t="shared" si="33"/>
        <v>1.010000000002</v>
      </c>
      <c r="I382" s="68">
        <f t="shared" si="34"/>
        <v>1</v>
      </c>
    </row>
    <row r="383" spans="1:16" x14ac:dyDescent="0.35">
      <c r="A383" s="69">
        <v>46113</v>
      </c>
      <c r="B383" s="76">
        <v>4.4000000000000003E-3</v>
      </c>
      <c r="C383" s="70">
        <v>8.8000000000000005E-3</v>
      </c>
      <c r="D383" s="1">
        <f t="shared" si="20"/>
        <v>1.019317316238</v>
      </c>
      <c r="E383" s="71">
        <v>1.09E-2</v>
      </c>
      <c r="F383" s="22">
        <f t="shared" ref="F383:F386" si="36">IF(E383="","",F382+E382)</f>
        <v>5.3714999999999975</v>
      </c>
      <c r="G383" s="68">
        <f t="shared" ref="G383" si="37">IF((((1+C383)*1.0016666666667)-1)&lt;E382,(1+C383)*G382,G382)</f>
        <v>1.0302615965418342</v>
      </c>
      <c r="H383" s="68">
        <f>IF((((1+C383)*1.0016666666667)-1)&lt;E382,0.001666666667+H382,H382)</f>
        <v>1.011666666669</v>
      </c>
      <c r="I383" s="68">
        <f t="shared" si="34"/>
        <v>1</v>
      </c>
    </row>
    <row r="384" spans="1:16" x14ac:dyDescent="0.35">
      <c r="A384" s="69">
        <v>46143</v>
      </c>
      <c r="B384" s="76">
        <v>8.8999999999999999E-3</v>
      </c>
      <c r="C384" s="70">
        <v>6.7000000000000002E-3</v>
      </c>
      <c r="D384" s="1">
        <f t="shared" si="20"/>
        <v>1.01032542</v>
      </c>
      <c r="E384" s="71">
        <v>1.0699999999999999E-2</v>
      </c>
      <c r="F384" s="22">
        <f t="shared" si="36"/>
        <v>5.3823999999999979</v>
      </c>
      <c r="G384" s="68">
        <f>IF((((1+C384)*1.0016666666667)-1)&lt;E383,(1+C384)*G383,G383)</f>
        <v>1.0371643492386644</v>
      </c>
      <c r="H384" s="68">
        <f>IF((((1+C384)*1.0016666666667)-1)&lt;E383,0.001666666667+H383,H383)</f>
        <v>1.013333333336</v>
      </c>
      <c r="I384" s="68">
        <f t="shared" ref="I384" si="38">IF((((1+C384)*1.0016666666667)-1)&lt;E383,I383,E383+I383)</f>
        <v>1</v>
      </c>
    </row>
    <row r="385" spans="1:9" x14ac:dyDescent="0.35">
      <c r="A385" s="69">
        <v>46174</v>
      </c>
      <c r="B385" s="76">
        <v>6.1999999999999998E-3</v>
      </c>
      <c r="C385" s="70">
        <v>5.7999999999999996E-3</v>
      </c>
      <c r="D385" s="1">
        <f t="shared" si="20"/>
        <v>1.0041</v>
      </c>
      <c r="E385" s="71">
        <v>1.12E-2</v>
      </c>
      <c r="F385" s="22">
        <f t="shared" si="36"/>
        <v>5.3930999999999978</v>
      </c>
      <c r="G385" s="68">
        <f>IF((((1+C385)*1.0016666666667)-1)&lt;E384,(1+C385)*G384,G384)</f>
        <v>1.0431799024642487</v>
      </c>
      <c r="H385" s="68">
        <f>IF((((1+C385)*1.0016666666667)-1)&lt;E384,0.001666666667+H384,H384)</f>
        <v>1.0150000000029999</v>
      </c>
      <c r="I385" s="68">
        <f t="shared" ref="I385" si="39">IF((((1+C385)*1.0016666666667)-1)&lt;E384,I384,E384+I384)</f>
        <v>1</v>
      </c>
    </row>
    <row r="386" spans="1:9" x14ac:dyDescent="0.35">
      <c r="A386" s="69">
        <v>46204</v>
      </c>
      <c r="B386" s="76">
        <v>4.1000000000000003E-3</v>
      </c>
      <c r="C386" s="70">
        <v>1.6000000000000001E-3</v>
      </c>
      <c r="D386" s="1">
        <v>1</v>
      </c>
      <c r="E386" s="71">
        <v>0</v>
      </c>
      <c r="F386" s="22">
        <f t="shared" si="36"/>
        <v>5.4042999999999974</v>
      </c>
      <c r="G386" s="68">
        <f>IF((((1+C386)*1.0016666666667)-1)&lt;E385,(1+C386)*G385,G385)</f>
        <v>1.0448489903081917</v>
      </c>
      <c r="H386" s="68">
        <f>IF((((1+C386)*1.0016666666667)-1)&lt;E385,0.001666666667+H385,H385)</f>
        <v>1.0166666666699999</v>
      </c>
      <c r="I386" s="68">
        <f t="shared" ref="I386" si="40">IF((((1+C386)*1.0016666666667)-1)&lt;E385,I385,E385+I385)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43"/>
  <sheetViews>
    <sheetView workbookViewId="0">
      <pane ySplit="1" topLeftCell="A725" activePane="bottomLeft" state="frozen"/>
      <selection pane="bottomLeft" activeCell="I742" sqref="I742:I743"/>
    </sheetView>
  </sheetViews>
  <sheetFormatPr defaultRowHeight="14.5" x14ac:dyDescent="0.35"/>
  <cols>
    <col min="1" max="1" width="15.54296875" style="19" customWidth="1"/>
    <col min="2" max="2" width="14.453125" customWidth="1"/>
    <col min="3" max="3" width="10" style="14" bestFit="1" customWidth="1"/>
    <col min="4" max="4" width="15.54296875" style="14" customWidth="1"/>
    <col min="6" max="6" width="15.54296875" style="19" customWidth="1"/>
    <col min="7" max="7" width="14.453125" customWidth="1"/>
    <col min="8" max="8" width="10" style="14" bestFit="1" customWidth="1"/>
    <col min="9" max="9" width="15.54296875" style="14" customWidth="1"/>
  </cols>
  <sheetData>
    <row r="1" spans="1:9" s="19" customFormat="1" ht="29" x14ac:dyDescent="0.35">
      <c r="A1" s="20" t="s">
        <v>66</v>
      </c>
      <c r="B1" s="20" t="s">
        <v>67</v>
      </c>
      <c r="C1" s="21" t="s">
        <v>68</v>
      </c>
      <c r="D1" s="21" t="s">
        <v>69</v>
      </c>
      <c r="E1" s="20"/>
      <c r="F1" s="20" t="s">
        <v>66</v>
      </c>
      <c r="G1" s="20" t="s">
        <v>67</v>
      </c>
      <c r="H1" s="21" t="s">
        <v>68</v>
      </c>
      <c r="I1" s="21" t="s">
        <v>69</v>
      </c>
    </row>
    <row r="2" spans="1:9" x14ac:dyDescent="0.35">
      <c r="A2" s="15" t="s">
        <v>70</v>
      </c>
      <c r="B2" s="11">
        <v>23651</v>
      </c>
      <c r="C2" s="12">
        <v>1</v>
      </c>
      <c r="D2" s="13">
        <v>1</v>
      </c>
      <c r="F2" s="15" t="s">
        <v>71</v>
      </c>
      <c r="G2" s="11">
        <v>23651</v>
      </c>
      <c r="H2" s="12">
        <v>0.5</v>
      </c>
      <c r="I2" s="13">
        <v>0.5</v>
      </c>
    </row>
    <row r="3" spans="1:9" x14ac:dyDescent="0.35">
      <c r="A3" s="15" t="s">
        <v>70</v>
      </c>
      <c r="B3" s="11">
        <v>23682</v>
      </c>
      <c r="C3" s="12">
        <v>1</v>
      </c>
      <c r="D3" s="13">
        <v>2</v>
      </c>
      <c r="F3" s="15" t="s">
        <v>71</v>
      </c>
      <c r="G3" s="11">
        <v>23682</v>
      </c>
      <c r="H3" s="12">
        <v>0.5</v>
      </c>
      <c r="I3" s="13">
        <v>1</v>
      </c>
    </row>
    <row r="4" spans="1:9" x14ac:dyDescent="0.35">
      <c r="A4" s="15" t="s">
        <v>70</v>
      </c>
      <c r="B4" s="11">
        <v>23712</v>
      </c>
      <c r="C4" s="12">
        <v>1</v>
      </c>
      <c r="D4" s="13">
        <v>3</v>
      </c>
      <c r="F4" s="15" t="s">
        <v>71</v>
      </c>
      <c r="G4" s="11">
        <v>23712</v>
      </c>
      <c r="H4" s="12">
        <v>0.5</v>
      </c>
      <c r="I4" s="13">
        <v>1.5</v>
      </c>
    </row>
    <row r="5" spans="1:9" x14ac:dyDescent="0.35">
      <c r="A5" s="15" t="s">
        <v>70</v>
      </c>
      <c r="B5" s="11">
        <v>23743</v>
      </c>
      <c r="C5" s="12">
        <v>1</v>
      </c>
      <c r="D5" s="13">
        <v>4</v>
      </c>
      <c r="F5" s="15" t="s">
        <v>71</v>
      </c>
      <c r="G5" s="11">
        <v>23743</v>
      </c>
      <c r="H5" s="12">
        <v>0.5</v>
      </c>
      <c r="I5" s="13">
        <v>2</v>
      </c>
    </row>
    <row r="6" spans="1:9" x14ac:dyDescent="0.35">
      <c r="A6" s="15" t="s">
        <v>70</v>
      </c>
      <c r="B6" s="11">
        <v>23774</v>
      </c>
      <c r="C6" s="12">
        <v>1</v>
      </c>
      <c r="D6" s="13">
        <v>5</v>
      </c>
      <c r="F6" s="15" t="s">
        <v>71</v>
      </c>
      <c r="G6" s="11">
        <v>23774</v>
      </c>
      <c r="H6" s="12">
        <v>0.5</v>
      </c>
      <c r="I6" s="13">
        <v>2.5</v>
      </c>
    </row>
    <row r="7" spans="1:9" x14ac:dyDescent="0.35">
      <c r="A7" s="15" t="s">
        <v>70</v>
      </c>
      <c r="B7" s="11">
        <v>23802</v>
      </c>
      <c r="C7" s="12">
        <v>1</v>
      </c>
      <c r="D7" s="13">
        <v>6</v>
      </c>
      <c r="F7" s="15" t="s">
        <v>71</v>
      </c>
      <c r="G7" s="11">
        <v>23802</v>
      </c>
      <c r="H7" s="12">
        <v>0.5</v>
      </c>
      <c r="I7" s="13">
        <v>3</v>
      </c>
    </row>
    <row r="8" spans="1:9" x14ac:dyDescent="0.35">
      <c r="A8" s="15" t="s">
        <v>70</v>
      </c>
      <c r="B8" s="11">
        <v>23833</v>
      </c>
      <c r="C8" s="12">
        <v>1</v>
      </c>
      <c r="D8" s="13">
        <v>7</v>
      </c>
      <c r="F8" s="15" t="s">
        <v>71</v>
      </c>
      <c r="G8" s="11">
        <v>23833</v>
      </c>
      <c r="H8" s="12">
        <v>0.5</v>
      </c>
      <c r="I8" s="13">
        <v>3.5</v>
      </c>
    </row>
    <row r="9" spans="1:9" x14ac:dyDescent="0.35">
      <c r="A9" s="15" t="s">
        <v>70</v>
      </c>
      <c r="B9" s="11">
        <v>23863</v>
      </c>
      <c r="C9" s="12">
        <v>1</v>
      </c>
      <c r="D9" s="13">
        <v>8</v>
      </c>
      <c r="F9" s="15" t="s">
        <v>71</v>
      </c>
      <c r="G9" s="11">
        <v>23863</v>
      </c>
      <c r="H9" s="12">
        <v>0.5</v>
      </c>
      <c r="I9" s="13">
        <v>4</v>
      </c>
    </row>
    <row r="10" spans="1:9" x14ac:dyDescent="0.35">
      <c r="A10" s="15" t="s">
        <v>70</v>
      </c>
      <c r="B10" s="11">
        <v>23894</v>
      </c>
      <c r="C10" s="12">
        <v>1</v>
      </c>
      <c r="D10" s="13">
        <v>9</v>
      </c>
      <c r="F10" s="15" t="s">
        <v>71</v>
      </c>
      <c r="G10" s="11">
        <v>23894</v>
      </c>
      <c r="H10" s="12">
        <v>0.5</v>
      </c>
      <c r="I10" s="13">
        <v>4.5</v>
      </c>
    </row>
    <row r="11" spans="1:9" x14ac:dyDescent="0.35">
      <c r="A11" s="15" t="s">
        <v>70</v>
      </c>
      <c r="B11" s="11">
        <v>23924</v>
      </c>
      <c r="C11" s="12">
        <v>1</v>
      </c>
      <c r="D11" s="13">
        <v>10</v>
      </c>
      <c r="F11" s="15" t="s">
        <v>71</v>
      </c>
      <c r="G11" s="11">
        <v>23924</v>
      </c>
      <c r="H11" s="12">
        <v>0.5</v>
      </c>
      <c r="I11" s="13">
        <v>5</v>
      </c>
    </row>
    <row r="12" spans="1:9" x14ac:dyDescent="0.35">
      <c r="A12" s="15" t="s">
        <v>70</v>
      </c>
      <c r="B12" s="11">
        <v>23955</v>
      </c>
      <c r="C12" s="12">
        <v>1</v>
      </c>
      <c r="D12" s="13">
        <v>11</v>
      </c>
      <c r="F12" s="15" t="s">
        <v>71</v>
      </c>
      <c r="G12" s="11">
        <v>23955</v>
      </c>
      <c r="H12" s="12">
        <v>0.5</v>
      </c>
      <c r="I12" s="13">
        <v>5.5</v>
      </c>
    </row>
    <row r="13" spans="1:9" x14ac:dyDescent="0.35">
      <c r="A13" s="15" t="s">
        <v>70</v>
      </c>
      <c r="B13" s="11">
        <v>23986</v>
      </c>
      <c r="C13" s="12">
        <v>1</v>
      </c>
      <c r="D13" s="13">
        <v>12</v>
      </c>
      <c r="F13" s="15" t="s">
        <v>71</v>
      </c>
      <c r="G13" s="11">
        <v>23986</v>
      </c>
      <c r="H13" s="12">
        <v>0.5</v>
      </c>
      <c r="I13" s="13">
        <v>6</v>
      </c>
    </row>
    <row r="14" spans="1:9" x14ac:dyDescent="0.35">
      <c r="A14" s="15" t="s">
        <v>70</v>
      </c>
      <c r="B14" s="11">
        <v>24016</v>
      </c>
      <c r="C14" s="12">
        <v>1</v>
      </c>
      <c r="D14" s="13">
        <v>13</v>
      </c>
      <c r="F14" s="15" t="s">
        <v>71</v>
      </c>
      <c r="G14" s="11">
        <v>24016</v>
      </c>
      <c r="H14" s="12">
        <v>0.5</v>
      </c>
      <c r="I14" s="13">
        <v>6.5</v>
      </c>
    </row>
    <row r="15" spans="1:9" x14ac:dyDescent="0.35">
      <c r="A15" s="15" t="s">
        <v>70</v>
      </c>
      <c r="B15" s="11">
        <v>24047</v>
      </c>
      <c r="C15" s="12">
        <v>1</v>
      </c>
      <c r="D15" s="13">
        <v>14</v>
      </c>
      <c r="F15" s="15" t="s">
        <v>71</v>
      </c>
      <c r="G15" s="11">
        <v>24047</v>
      </c>
      <c r="H15" s="12">
        <v>0.5</v>
      </c>
      <c r="I15" s="13">
        <v>7</v>
      </c>
    </row>
    <row r="16" spans="1:9" x14ac:dyDescent="0.35">
      <c r="A16" s="15" t="s">
        <v>70</v>
      </c>
      <c r="B16" s="11">
        <v>24077</v>
      </c>
      <c r="C16" s="12">
        <v>1</v>
      </c>
      <c r="D16" s="13">
        <v>15</v>
      </c>
      <c r="F16" s="15" t="s">
        <v>71</v>
      </c>
      <c r="G16" s="11">
        <v>24077</v>
      </c>
      <c r="H16" s="12">
        <v>0.5</v>
      </c>
      <c r="I16" s="13">
        <v>7.5</v>
      </c>
    </row>
    <row r="17" spans="1:9" x14ac:dyDescent="0.35">
      <c r="A17" s="15" t="s">
        <v>70</v>
      </c>
      <c r="B17" s="11">
        <v>24108</v>
      </c>
      <c r="C17" s="12">
        <v>1</v>
      </c>
      <c r="D17" s="13">
        <v>16</v>
      </c>
      <c r="F17" s="15" t="s">
        <v>71</v>
      </c>
      <c r="G17" s="11">
        <v>24108</v>
      </c>
      <c r="H17" s="12">
        <v>0.5</v>
      </c>
      <c r="I17" s="13">
        <v>8</v>
      </c>
    </row>
    <row r="18" spans="1:9" x14ac:dyDescent="0.35">
      <c r="A18" s="15" t="s">
        <v>70</v>
      </c>
      <c r="B18" s="11">
        <v>24139</v>
      </c>
      <c r="C18" s="12">
        <v>1</v>
      </c>
      <c r="D18" s="13">
        <v>17</v>
      </c>
      <c r="F18" s="15" t="s">
        <v>71</v>
      </c>
      <c r="G18" s="11">
        <v>24139</v>
      </c>
      <c r="H18" s="12">
        <v>0.5</v>
      </c>
      <c r="I18" s="13">
        <v>8.5</v>
      </c>
    </row>
    <row r="19" spans="1:9" x14ac:dyDescent="0.35">
      <c r="A19" s="15" t="s">
        <v>70</v>
      </c>
      <c r="B19" s="11">
        <v>24167</v>
      </c>
      <c r="C19" s="12">
        <v>1</v>
      </c>
      <c r="D19" s="13">
        <v>18</v>
      </c>
      <c r="F19" s="15" t="s">
        <v>71</v>
      </c>
      <c r="G19" s="11">
        <v>24167</v>
      </c>
      <c r="H19" s="12">
        <v>0.5</v>
      </c>
      <c r="I19" s="13">
        <v>9</v>
      </c>
    </row>
    <row r="20" spans="1:9" x14ac:dyDescent="0.35">
      <c r="A20" s="15" t="s">
        <v>70</v>
      </c>
      <c r="B20" s="11">
        <v>24198</v>
      </c>
      <c r="C20" s="12">
        <v>1</v>
      </c>
      <c r="D20" s="13">
        <v>19</v>
      </c>
      <c r="F20" s="15" t="s">
        <v>71</v>
      </c>
      <c r="G20" s="11">
        <v>24198</v>
      </c>
      <c r="H20" s="12">
        <v>0.5</v>
      </c>
      <c r="I20" s="13">
        <v>9.5</v>
      </c>
    </row>
    <row r="21" spans="1:9" x14ac:dyDescent="0.35">
      <c r="A21" s="15" t="s">
        <v>70</v>
      </c>
      <c r="B21" s="11">
        <v>24228</v>
      </c>
      <c r="C21" s="12">
        <v>1</v>
      </c>
      <c r="D21" s="13">
        <v>20</v>
      </c>
      <c r="F21" s="15" t="s">
        <v>71</v>
      </c>
      <c r="G21" s="11">
        <v>24228</v>
      </c>
      <c r="H21" s="12">
        <v>0.5</v>
      </c>
      <c r="I21" s="13">
        <v>10</v>
      </c>
    </row>
    <row r="22" spans="1:9" x14ac:dyDescent="0.35">
      <c r="A22" s="15" t="s">
        <v>70</v>
      </c>
      <c r="B22" s="11">
        <v>24259</v>
      </c>
      <c r="C22" s="12">
        <v>1</v>
      </c>
      <c r="D22" s="13">
        <v>21</v>
      </c>
      <c r="F22" s="15" t="s">
        <v>71</v>
      </c>
      <c r="G22" s="11">
        <v>24259</v>
      </c>
      <c r="H22" s="12">
        <v>0.5</v>
      </c>
      <c r="I22" s="13">
        <v>10.5</v>
      </c>
    </row>
    <row r="23" spans="1:9" x14ac:dyDescent="0.35">
      <c r="A23" s="15" t="s">
        <v>70</v>
      </c>
      <c r="B23" s="11">
        <v>24289</v>
      </c>
      <c r="C23" s="12">
        <v>1</v>
      </c>
      <c r="D23" s="13">
        <v>22</v>
      </c>
      <c r="F23" s="15" t="s">
        <v>71</v>
      </c>
      <c r="G23" s="11">
        <v>24289</v>
      </c>
      <c r="H23" s="12">
        <v>0.5</v>
      </c>
      <c r="I23" s="13">
        <v>11</v>
      </c>
    </row>
    <row r="24" spans="1:9" x14ac:dyDescent="0.35">
      <c r="A24" s="15" t="s">
        <v>70</v>
      </c>
      <c r="B24" s="11">
        <v>24320</v>
      </c>
      <c r="C24" s="12">
        <v>1</v>
      </c>
      <c r="D24" s="13">
        <v>23</v>
      </c>
      <c r="F24" s="15" t="s">
        <v>71</v>
      </c>
      <c r="G24" s="11">
        <v>24320</v>
      </c>
      <c r="H24" s="12">
        <v>0.5</v>
      </c>
      <c r="I24" s="13">
        <v>11.5</v>
      </c>
    </row>
    <row r="25" spans="1:9" x14ac:dyDescent="0.35">
      <c r="A25" s="15" t="s">
        <v>70</v>
      </c>
      <c r="B25" s="11">
        <v>24351</v>
      </c>
      <c r="C25" s="12">
        <v>1</v>
      </c>
      <c r="D25" s="13">
        <v>24</v>
      </c>
      <c r="F25" s="15" t="s">
        <v>71</v>
      </c>
      <c r="G25" s="11">
        <v>24351</v>
      </c>
      <c r="H25" s="12">
        <v>0.5</v>
      </c>
      <c r="I25" s="13">
        <v>12</v>
      </c>
    </row>
    <row r="26" spans="1:9" x14ac:dyDescent="0.35">
      <c r="A26" s="15" t="s">
        <v>70</v>
      </c>
      <c r="B26" s="11">
        <v>24381</v>
      </c>
      <c r="C26" s="12">
        <v>1</v>
      </c>
      <c r="D26" s="13">
        <v>25</v>
      </c>
      <c r="F26" s="15" t="s">
        <v>71</v>
      </c>
      <c r="G26" s="11">
        <v>24381</v>
      </c>
      <c r="H26" s="12">
        <v>0.5</v>
      </c>
      <c r="I26" s="13">
        <v>12.5</v>
      </c>
    </row>
    <row r="27" spans="1:9" x14ac:dyDescent="0.35">
      <c r="A27" s="15" t="s">
        <v>70</v>
      </c>
      <c r="B27" s="11">
        <v>24412</v>
      </c>
      <c r="C27" s="12">
        <v>1</v>
      </c>
      <c r="D27" s="13">
        <v>26</v>
      </c>
      <c r="F27" s="15" t="s">
        <v>71</v>
      </c>
      <c r="G27" s="11">
        <v>24412</v>
      </c>
      <c r="H27" s="12">
        <v>0.5</v>
      </c>
      <c r="I27" s="13">
        <v>13</v>
      </c>
    </row>
    <row r="28" spans="1:9" x14ac:dyDescent="0.35">
      <c r="A28" s="15" t="s">
        <v>70</v>
      </c>
      <c r="B28" s="11">
        <v>24442</v>
      </c>
      <c r="C28" s="12">
        <v>1</v>
      </c>
      <c r="D28" s="13">
        <v>27</v>
      </c>
      <c r="F28" s="15" t="s">
        <v>71</v>
      </c>
      <c r="G28" s="11">
        <v>24442</v>
      </c>
      <c r="H28" s="12">
        <v>0.5</v>
      </c>
      <c r="I28" s="13">
        <v>13.5</v>
      </c>
    </row>
    <row r="29" spans="1:9" x14ac:dyDescent="0.35">
      <c r="A29" s="15" t="s">
        <v>70</v>
      </c>
      <c r="B29" s="11">
        <v>24473</v>
      </c>
      <c r="C29" s="12">
        <v>1</v>
      </c>
      <c r="D29" s="13">
        <v>28</v>
      </c>
      <c r="F29" s="15" t="s">
        <v>71</v>
      </c>
      <c r="G29" s="11">
        <v>24473</v>
      </c>
      <c r="H29" s="12">
        <v>0.5</v>
      </c>
      <c r="I29" s="13">
        <v>14</v>
      </c>
    </row>
    <row r="30" spans="1:9" x14ac:dyDescent="0.35">
      <c r="A30" s="15" t="s">
        <v>70</v>
      </c>
      <c r="B30" s="11">
        <v>24504</v>
      </c>
      <c r="C30" s="12">
        <v>1</v>
      </c>
      <c r="D30" s="13">
        <v>29</v>
      </c>
      <c r="F30" s="15" t="s">
        <v>71</v>
      </c>
      <c r="G30" s="11">
        <v>24504</v>
      </c>
      <c r="H30" s="12">
        <v>0.5</v>
      </c>
      <c r="I30" s="13">
        <v>14.5</v>
      </c>
    </row>
    <row r="31" spans="1:9" x14ac:dyDescent="0.35">
      <c r="A31" s="15" t="s">
        <v>70</v>
      </c>
      <c r="B31" s="11">
        <v>24532</v>
      </c>
      <c r="C31" s="12">
        <v>1</v>
      </c>
      <c r="D31" s="13">
        <v>30</v>
      </c>
      <c r="F31" s="15" t="s">
        <v>71</v>
      </c>
      <c r="G31" s="11">
        <v>24532</v>
      </c>
      <c r="H31" s="12">
        <v>0.5</v>
      </c>
      <c r="I31" s="13">
        <v>15</v>
      </c>
    </row>
    <row r="32" spans="1:9" x14ac:dyDescent="0.35">
      <c r="A32" s="15" t="s">
        <v>70</v>
      </c>
      <c r="B32" s="11">
        <v>24563</v>
      </c>
      <c r="C32" s="12">
        <v>1</v>
      </c>
      <c r="D32" s="13">
        <v>31</v>
      </c>
      <c r="F32" s="15" t="s">
        <v>71</v>
      </c>
      <c r="G32" s="11">
        <v>24563</v>
      </c>
      <c r="H32" s="12">
        <v>0.5</v>
      </c>
      <c r="I32" s="13">
        <v>15.5</v>
      </c>
    </row>
    <row r="33" spans="1:9" x14ac:dyDescent="0.35">
      <c r="A33" s="15" t="s">
        <v>70</v>
      </c>
      <c r="B33" s="11">
        <v>24593</v>
      </c>
      <c r="C33" s="12">
        <v>1</v>
      </c>
      <c r="D33" s="13">
        <v>32</v>
      </c>
      <c r="F33" s="15" t="s">
        <v>71</v>
      </c>
      <c r="G33" s="11">
        <v>24593</v>
      </c>
      <c r="H33" s="12">
        <v>0.5</v>
      </c>
      <c r="I33" s="13">
        <v>16</v>
      </c>
    </row>
    <row r="34" spans="1:9" x14ac:dyDescent="0.35">
      <c r="A34" s="15" t="s">
        <v>70</v>
      </c>
      <c r="B34" s="11">
        <v>24624</v>
      </c>
      <c r="C34" s="12">
        <v>1</v>
      </c>
      <c r="D34" s="13">
        <v>33</v>
      </c>
      <c r="F34" s="15" t="s">
        <v>71</v>
      </c>
      <c r="G34" s="11">
        <v>24624</v>
      </c>
      <c r="H34" s="12">
        <v>0.5</v>
      </c>
      <c r="I34" s="13">
        <v>16.5</v>
      </c>
    </row>
    <row r="35" spans="1:9" x14ac:dyDescent="0.35">
      <c r="A35" s="15" t="s">
        <v>70</v>
      </c>
      <c r="B35" s="11">
        <v>24654</v>
      </c>
      <c r="C35" s="12">
        <v>1</v>
      </c>
      <c r="D35" s="13">
        <v>34</v>
      </c>
      <c r="F35" s="15" t="s">
        <v>71</v>
      </c>
      <c r="G35" s="11">
        <v>24654</v>
      </c>
      <c r="H35" s="12">
        <v>0.5</v>
      </c>
      <c r="I35" s="13">
        <v>17</v>
      </c>
    </row>
    <row r="36" spans="1:9" x14ac:dyDescent="0.35">
      <c r="A36" s="15" t="s">
        <v>70</v>
      </c>
      <c r="B36" s="11">
        <v>24685</v>
      </c>
      <c r="C36" s="12">
        <v>1</v>
      </c>
      <c r="D36" s="13">
        <v>35</v>
      </c>
      <c r="F36" s="15" t="s">
        <v>71</v>
      </c>
      <c r="G36" s="11">
        <v>24685</v>
      </c>
      <c r="H36" s="12">
        <v>0.5</v>
      </c>
      <c r="I36" s="13">
        <v>17.5</v>
      </c>
    </row>
    <row r="37" spans="1:9" x14ac:dyDescent="0.35">
      <c r="A37" s="15" t="s">
        <v>70</v>
      </c>
      <c r="B37" s="11">
        <v>24716</v>
      </c>
      <c r="C37" s="12">
        <v>1</v>
      </c>
      <c r="D37" s="13">
        <v>36</v>
      </c>
      <c r="F37" s="15" t="s">
        <v>71</v>
      </c>
      <c r="G37" s="11">
        <v>24716</v>
      </c>
      <c r="H37" s="12">
        <v>0.5</v>
      </c>
      <c r="I37" s="13">
        <v>18</v>
      </c>
    </row>
    <row r="38" spans="1:9" x14ac:dyDescent="0.35">
      <c r="A38" s="15" t="s">
        <v>70</v>
      </c>
      <c r="B38" s="11">
        <v>24746</v>
      </c>
      <c r="C38" s="12">
        <v>1</v>
      </c>
      <c r="D38" s="13">
        <v>37</v>
      </c>
      <c r="F38" s="15" t="s">
        <v>71</v>
      </c>
      <c r="G38" s="11">
        <v>24746</v>
      </c>
      <c r="H38" s="12">
        <v>0.5</v>
      </c>
      <c r="I38" s="13">
        <v>18.5</v>
      </c>
    </row>
    <row r="39" spans="1:9" x14ac:dyDescent="0.35">
      <c r="A39" s="15" t="s">
        <v>70</v>
      </c>
      <c r="B39" s="11">
        <v>24777</v>
      </c>
      <c r="C39" s="12">
        <v>1</v>
      </c>
      <c r="D39" s="13">
        <v>38</v>
      </c>
      <c r="F39" s="15" t="s">
        <v>71</v>
      </c>
      <c r="G39" s="11">
        <v>24777</v>
      </c>
      <c r="H39" s="12">
        <v>0.5</v>
      </c>
      <c r="I39" s="13">
        <v>19</v>
      </c>
    </row>
    <row r="40" spans="1:9" x14ac:dyDescent="0.35">
      <c r="A40" s="15" t="s">
        <v>70</v>
      </c>
      <c r="B40" s="11">
        <v>24807</v>
      </c>
      <c r="C40" s="12">
        <v>1</v>
      </c>
      <c r="D40" s="13">
        <v>39</v>
      </c>
      <c r="F40" s="15" t="s">
        <v>71</v>
      </c>
      <c r="G40" s="11">
        <v>24807</v>
      </c>
      <c r="H40" s="12">
        <v>0.5</v>
      </c>
      <c r="I40" s="13">
        <v>19.5</v>
      </c>
    </row>
    <row r="41" spans="1:9" x14ac:dyDescent="0.35">
      <c r="A41" s="15" t="s">
        <v>70</v>
      </c>
      <c r="B41" s="11">
        <v>24838</v>
      </c>
      <c r="C41" s="12">
        <v>1</v>
      </c>
      <c r="D41" s="13">
        <v>40</v>
      </c>
      <c r="F41" s="15" t="s">
        <v>71</v>
      </c>
      <c r="G41" s="11">
        <v>24838</v>
      </c>
      <c r="H41" s="12">
        <v>0.5</v>
      </c>
      <c r="I41" s="13">
        <v>20</v>
      </c>
    </row>
    <row r="42" spans="1:9" x14ac:dyDescent="0.35">
      <c r="A42" s="15" t="s">
        <v>70</v>
      </c>
      <c r="B42" s="11">
        <v>24869</v>
      </c>
      <c r="C42" s="12">
        <v>1</v>
      </c>
      <c r="D42" s="13">
        <v>41</v>
      </c>
      <c r="F42" s="15" t="s">
        <v>71</v>
      </c>
      <c r="G42" s="11">
        <v>24869</v>
      </c>
      <c r="H42" s="12">
        <v>0.5</v>
      </c>
      <c r="I42" s="13">
        <v>20.5</v>
      </c>
    </row>
    <row r="43" spans="1:9" x14ac:dyDescent="0.35">
      <c r="A43" s="15" t="s">
        <v>70</v>
      </c>
      <c r="B43" s="11">
        <v>24898</v>
      </c>
      <c r="C43" s="12">
        <v>1</v>
      </c>
      <c r="D43" s="13">
        <v>42</v>
      </c>
      <c r="F43" s="15" t="s">
        <v>71</v>
      </c>
      <c r="G43" s="11">
        <v>24898</v>
      </c>
      <c r="H43" s="12">
        <v>0.5</v>
      </c>
      <c r="I43" s="13">
        <v>21</v>
      </c>
    </row>
    <row r="44" spans="1:9" x14ac:dyDescent="0.35">
      <c r="A44" s="15" t="s">
        <v>70</v>
      </c>
      <c r="B44" s="11">
        <v>24929</v>
      </c>
      <c r="C44" s="12">
        <v>1</v>
      </c>
      <c r="D44" s="13">
        <v>43</v>
      </c>
      <c r="F44" s="15" t="s">
        <v>71</v>
      </c>
      <c r="G44" s="11">
        <v>24929</v>
      </c>
      <c r="H44" s="12">
        <v>0.5</v>
      </c>
      <c r="I44" s="13">
        <v>21.5</v>
      </c>
    </row>
    <row r="45" spans="1:9" x14ac:dyDescent="0.35">
      <c r="A45" s="15" t="s">
        <v>70</v>
      </c>
      <c r="B45" s="11">
        <v>24959</v>
      </c>
      <c r="C45" s="12">
        <v>1</v>
      </c>
      <c r="D45" s="13">
        <v>44</v>
      </c>
      <c r="F45" s="15" t="s">
        <v>71</v>
      </c>
      <c r="G45" s="11">
        <v>24959</v>
      </c>
      <c r="H45" s="12">
        <v>0.5</v>
      </c>
      <c r="I45" s="13">
        <v>22</v>
      </c>
    </row>
    <row r="46" spans="1:9" x14ac:dyDescent="0.35">
      <c r="A46" s="15" t="s">
        <v>70</v>
      </c>
      <c r="B46" s="11">
        <v>24990</v>
      </c>
      <c r="C46" s="12">
        <v>1</v>
      </c>
      <c r="D46" s="13">
        <v>45</v>
      </c>
      <c r="F46" s="15" t="s">
        <v>71</v>
      </c>
      <c r="G46" s="11">
        <v>24990</v>
      </c>
      <c r="H46" s="12">
        <v>0.5</v>
      </c>
      <c r="I46" s="13">
        <v>22.5</v>
      </c>
    </row>
    <row r="47" spans="1:9" x14ac:dyDescent="0.35">
      <c r="A47" s="15" t="s">
        <v>70</v>
      </c>
      <c r="B47" s="11">
        <v>25020</v>
      </c>
      <c r="C47" s="12">
        <v>1</v>
      </c>
      <c r="D47" s="13">
        <v>46</v>
      </c>
      <c r="F47" s="15" t="s">
        <v>71</v>
      </c>
      <c r="G47" s="11">
        <v>25020</v>
      </c>
      <c r="H47" s="12">
        <v>0.5</v>
      </c>
      <c r="I47" s="13">
        <v>23</v>
      </c>
    </row>
    <row r="48" spans="1:9" x14ac:dyDescent="0.35">
      <c r="A48" s="15" t="s">
        <v>70</v>
      </c>
      <c r="B48" s="11">
        <v>25051</v>
      </c>
      <c r="C48" s="12">
        <v>1</v>
      </c>
      <c r="D48" s="13">
        <v>47</v>
      </c>
      <c r="F48" s="15" t="s">
        <v>71</v>
      </c>
      <c r="G48" s="11">
        <v>25051</v>
      </c>
      <c r="H48" s="12">
        <v>0.5</v>
      </c>
      <c r="I48" s="13">
        <v>23.5</v>
      </c>
    </row>
    <row r="49" spans="1:9" x14ac:dyDescent="0.35">
      <c r="A49" s="15" t="s">
        <v>70</v>
      </c>
      <c r="B49" s="11">
        <v>25082</v>
      </c>
      <c r="C49" s="12">
        <v>1</v>
      </c>
      <c r="D49" s="13">
        <v>48</v>
      </c>
      <c r="F49" s="15" t="s">
        <v>71</v>
      </c>
      <c r="G49" s="11">
        <v>25082</v>
      </c>
      <c r="H49" s="12">
        <v>0.5</v>
      </c>
      <c r="I49" s="13">
        <v>24</v>
      </c>
    </row>
    <row r="50" spans="1:9" x14ac:dyDescent="0.35">
      <c r="A50" s="15" t="s">
        <v>70</v>
      </c>
      <c r="B50" s="11">
        <v>25112</v>
      </c>
      <c r="C50" s="12">
        <v>1</v>
      </c>
      <c r="D50" s="13">
        <v>49</v>
      </c>
      <c r="F50" s="15" t="s">
        <v>71</v>
      </c>
      <c r="G50" s="11">
        <v>25112</v>
      </c>
      <c r="H50" s="12">
        <v>0.5</v>
      </c>
      <c r="I50" s="13">
        <v>24.5</v>
      </c>
    </row>
    <row r="51" spans="1:9" x14ac:dyDescent="0.35">
      <c r="A51" s="15" t="s">
        <v>70</v>
      </c>
      <c r="B51" s="11">
        <v>25143</v>
      </c>
      <c r="C51" s="12">
        <v>1</v>
      </c>
      <c r="D51" s="13">
        <v>50</v>
      </c>
      <c r="F51" s="15" t="s">
        <v>71</v>
      </c>
      <c r="G51" s="11">
        <v>25143</v>
      </c>
      <c r="H51" s="12">
        <v>0.5</v>
      </c>
      <c r="I51" s="13">
        <v>25</v>
      </c>
    </row>
    <row r="52" spans="1:9" x14ac:dyDescent="0.35">
      <c r="A52" s="15" t="s">
        <v>70</v>
      </c>
      <c r="B52" s="11">
        <v>25173</v>
      </c>
      <c r="C52" s="12">
        <v>1</v>
      </c>
      <c r="D52" s="13">
        <v>51</v>
      </c>
      <c r="F52" s="15" t="s">
        <v>71</v>
      </c>
      <c r="G52" s="11">
        <v>25173</v>
      </c>
      <c r="H52" s="12">
        <v>0.5</v>
      </c>
      <c r="I52" s="13">
        <v>25.5</v>
      </c>
    </row>
    <row r="53" spans="1:9" x14ac:dyDescent="0.35">
      <c r="A53" s="15" t="s">
        <v>70</v>
      </c>
      <c r="B53" s="11">
        <v>25204</v>
      </c>
      <c r="C53" s="12">
        <v>1</v>
      </c>
      <c r="D53" s="13">
        <v>52</v>
      </c>
      <c r="F53" s="15" t="s">
        <v>71</v>
      </c>
      <c r="G53" s="11">
        <v>25204</v>
      </c>
      <c r="H53" s="12">
        <v>0.5</v>
      </c>
      <c r="I53" s="13">
        <v>26</v>
      </c>
    </row>
    <row r="54" spans="1:9" x14ac:dyDescent="0.35">
      <c r="A54" s="15" t="s">
        <v>70</v>
      </c>
      <c r="B54" s="11">
        <v>25235</v>
      </c>
      <c r="C54" s="12">
        <v>1</v>
      </c>
      <c r="D54" s="13">
        <v>53</v>
      </c>
      <c r="F54" s="15" t="s">
        <v>71</v>
      </c>
      <c r="G54" s="11">
        <v>25235</v>
      </c>
      <c r="H54" s="12">
        <v>0.5</v>
      </c>
      <c r="I54" s="13">
        <v>26.5</v>
      </c>
    </row>
    <row r="55" spans="1:9" x14ac:dyDescent="0.35">
      <c r="A55" s="15" t="s">
        <v>70</v>
      </c>
      <c r="B55" s="11">
        <v>25263</v>
      </c>
      <c r="C55" s="12">
        <v>1</v>
      </c>
      <c r="D55" s="13">
        <v>54</v>
      </c>
      <c r="F55" s="15" t="s">
        <v>71</v>
      </c>
      <c r="G55" s="11">
        <v>25263</v>
      </c>
      <c r="H55" s="12">
        <v>0.5</v>
      </c>
      <c r="I55" s="13">
        <v>27</v>
      </c>
    </row>
    <row r="56" spans="1:9" x14ac:dyDescent="0.35">
      <c r="A56" s="15" t="s">
        <v>70</v>
      </c>
      <c r="B56" s="11">
        <v>25294</v>
      </c>
      <c r="C56" s="12">
        <v>1</v>
      </c>
      <c r="D56" s="13">
        <v>55</v>
      </c>
      <c r="F56" s="15" t="s">
        <v>71</v>
      </c>
      <c r="G56" s="11">
        <v>25294</v>
      </c>
      <c r="H56" s="12">
        <v>0.5</v>
      </c>
      <c r="I56" s="13">
        <v>27.5</v>
      </c>
    </row>
    <row r="57" spans="1:9" x14ac:dyDescent="0.35">
      <c r="A57" s="15" t="s">
        <v>70</v>
      </c>
      <c r="B57" s="11">
        <v>25324</v>
      </c>
      <c r="C57" s="12">
        <v>1</v>
      </c>
      <c r="D57" s="13">
        <v>56</v>
      </c>
      <c r="F57" s="15" t="s">
        <v>71</v>
      </c>
      <c r="G57" s="11">
        <v>25324</v>
      </c>
      <c r="H57" s="12">
        <v>0.5</v>
      </c>
      <c r="I57" s="13">
        <v>28</v>
      </c>
    </row>
    <row r="58" spans="1:9" x14ac:dyDescent="0.35">
      <c r="A58" s="15" t="s">
        <v>70</v>
      </c>
      <c r="B58" s="11">
        <v>25355</v>
      </c>
      <c r="C58" s="12">
        <v>1</v>
      </c>
      <c r="D58" s="13">
        <v>57</v>
      </c>
      <c r="F58" s="15" t="s">
        <v>71</v>
      </c>
      <c r="G58" s="11">
        <v>25355</v>
      </c>
      <c r="H58" s="12">
        <v>0.5</v>
      </c>
      <c r="I58" s="13">
        <v>28.5</v>
      </c>
    </row>
    <row r="59" spans="1:9" x14ac:dyDescent="0.35">
      <c r="A59" s="15" t="s">
        <v>70</v>
      </c>
      <c r="B59" s="11">
        <v>25385</v>
      </c>
      <c r="C59" s="12">
        <v>1</v>
      </c>
      <c r="D59" s="13">
        <v>58</v>
      </c>
      <c r="F59" s="15" t="s">
        <v>71</v>
      </c>
      <c r="G59" s="11">
        <v>25385</v>
      </c>
      <c r="H59" s="12">
        <v>0.5</v>
      </c>
      <c r="I59" s="13">
        <v>29</v>
      </c>
    </row>
    <row r="60" spans="1:9" x14ac:dyDescent="0.35">
      <c r="A60" s="15" t="s">
        <v>70</v>
      </c>
      <c r="B60" s="11">
        <v>25416</v>
      </c>
      <c r="C60" s="12">
        <v>1</v>
      </c>
      <c r="D60" s="13">
        <v>59</v>
      </c>
      <c r="F60" s="15" t="s">
        <v>71</v>
      </c>
      <c r="G60" s="11">
        <v>25416</v>
      </c>
      <c r="H60" s="12">
        <v>0.5</v>
      </c>
      <c r="I60" s="13">
        <v>29.5</v>
      </c>
    </row>
    <row r="61" spans="1:9" x14ac:dyDescent="0.35">
      <c r="A61" s="15" t="s">
        <v>70</v>
      </c>
      <c r="B61" s="11">
        <v>25447</v>
      </c>
      <c r="C61" s="12">
        <v>1</v>
      </c>
      <c r="D61" s="13">
        <v>60</v>
      </c>
      <c r="F61" s="15" t="s">
        <v>71</v>
      </c>
      <c r="G61" s="11">
        <v>25447</v>
      </c>
      <c r="H61" s="12">
        <v>0.5</v>
      </c>
      <c r="I61" s="13">
        <v>30</v>
      </c>
    </row>
    <row r="62" spans="1:9" x14ac:dyDescent="0.35">
      <c r="A62" s="15" t="s">
        <v>70</v>
      </c>
      <c r="B62" s="11">
        <v>25477</v>
      </c>
      <c r="C62" s="12">
        <v>1</v>
      </c>
      <c r="D62" s="13">
        <v>61</v>
      </c>
      <c r="F62" s="15" t="s">
        <v>71</v>
      </c>
      <c r="G62" s="11">
        <v>25477</v>
      </c>
      <c r="H62" s="12">
        <v>0.5</v>
      </c>
      <c r="I62" s="13">
        <v>30.5</v>
      </c>
    </row>
    <row r="63" spans="1:9" x14ac:dyDescent="0.35">
      <c r="A63" s="15" t="s">
        <v>70</v>
      </c>
      <c r="B63" s="11">
        <v>25508</v>
      </c>
      <c r="C63" s="12">
        <v>1</v>
      </c>
      <c r="D63" s="13">
        <v>62</v>
      </c>
      <c r="F63" s="15" t="s">
        <v>71</v>
      </c>
      <c r="G63" s="11">
        <v>25508</v>
      </c>
      <c r="H63" s="12">
        <v>0.5</v>
      </c>
      <c r="I63" s="13">
        <v>31</v>
      </c>
    </row>
    <row r="64" spans="1:9" x14ac:dyDescent="0.35">
      <c r="A64" s="15" t="s">
        <v>70</v>
      </c>
      <c r="B64" s="11">
        <v>25538</v>
      </c>
      <c r="C64" s="12">
        <v>1</v>
      </c>
      <c r="D64" s="13">
        <v>63</v>
      </c>
      <c r="F64" s="15" t="s">
        <v>71</v>
      </c>
      <c r="G64" s="11">
        <v>25538</v>
      </c>
      <c r="H64" s="12">
        <v>0.5</v>
      </c>
      <c r="I64" s="13">
        <v>31.5</v>
      </c>
    </row>
    <row r="65" spans="1:9" x14ac:dyDescent="0.35">
      <c r="A65" s="15" t="s">
        <v>70</v>
      </c>
      <c r="B65" s="11">
        <v>25569</v>
      </c>
      <c r="C65" s="12">
        <v>1</v>
      </c>
      <c r="D65" s="13">
        <v>64</v>
      </c>
      <c r="F65" s="15" t="s">
        <v>71</v>
      </c>
      <c r="G65" s="11">
        <v>25569</v>
      </c>
      <c r="H65" s="12">
        <v>0.5</v>
      </c>
      <c r="I65" s="13">
        <v>32</v>
      </c>
    </row>
    <row r="66" spans="1:9" x14ac:dyDescent="0.35">
      <c r="A66" s="15" t="s">
        <v>70</v>
      </c>
      <c r="B66" s="11">
        <v>25600</v>
      </c>
      <c r="C66" s="12">
        <v>1</v>
      </c>
      <c r="D66" s="13">
        <v>65</v>
      </c>
      <c r="F66" s="15" t="s">
        <v>71</v>
      </c>
      <c r="G66" s="11">
        <v>25600</v>
      </c>
      <c r="H66" s="12">
        <v>0.5</v>
      </c>
      <c r="I66" s="13">
        <v>32.5</v>
      </c>
    </row>
    <row r="67" spans="1:9" x14ac:dyDescent="0.35">
      <c r="A67" s="15" t="s">
        <v>70</v>
      </c>
      <c r="B67" s="11">
        <v>25628</v>
      </c>
      <c r="C67" s="12">
        <v>1</v>
      </c>
      <c r="D67" s="13">
        <v>66</v>
      </c>
      <c r="F67" s="15" t="s">
        <v>71</v>
      </c>
      <c r="G67" s="11">
        <v>25628</v>
      </c>
      <c r="H67" s="12">
        <v>0.5</v>
      </c>
      <c r="I67" s="13">
        <v>33</v>
      </c>
    </row>
    <row r="68" spans="1:9" x14ac:dyDescent="0.35">
      <c r="A68" s="15" t="s">
        <v>70</v>
      </c>
      <c r="B68" s="11">
        <v>25659</v>
      </c>
      <c r="C68" s="12">
        <v>1</v>
      </c>
      <c r="D68" s="13">
        <v>67</v>
      </c>
      <c r="F68" s="15" t="s">
        <v>71</v>
      </c>
      <c r="G68" s="11">
        <v>25659</v>
      </c>
      <c r="H68" s="12">
        <v>0.5</v>
      </c>
      <c r="I68" s="13">
        <v>33.5</v>
      </c>
    </row>
    <row r="69" spans="1:9" x14ac:dyDescent="0.35">
      <c r="A69" s="15" t="s">
        <v>70</v>
      </c>
      <c r="B69" s="11">
        <v>25689</v>
      </c>
      <c r="C69" s="12">
        <v>1</v>
      </c>
      <c r="D69" s="13">
        <v>68</v>
      </c>
      <c r="F69" s="15" t="s">
        <v>71</v>
      </c>
      <c r="G69" s="11">
        <v>25689</v>
      </c>
      <c r="H69" s="12">
        <v>0.5</v>
      </c>
      <c r="I69" s="13">
        <v>34</v>
      </c>
    </row>
    <row r="70" spans="1:9" x14ac:dyDescent="0.35">
      <c r="A70" s="15" t="s">
        <v>70</v>
      </c>
      <c r="B70" s="11">
        <v>25720</v>
      </c>
      <c r="C70" s="12">
        <v>1</v>
      </c>
      <c r="D70" s="13">
        <v>69</v>
      </c>
      <c r="F70" s="15" t="s">
        <v>71</v>
      </c>
      <c r="G70" s="11">
        <v>25720</v>
      </c>
      <c r="H70" s="12">
        <v>0.5</v>
      </c>
      <c r="I70" s="13">
        <v>34.5</v>
      </c>
    </row>
    <row r="71" spans="1:9" x14ac:dyDescent="0.35">
      <c r="A71" s="15" t="s">
        <v>70</v>
      </c>
      <c r="B71" s="11">
        <v>25750</v>
      </c>
      <c r="C71" s="12">
        <v>1</v>
      </c>
      <c r="D71" s="13">
        <v>70</v>
      </c>
      <c r="F71" s="15" t="s">
        <v>71</v>
      </c>
      <c r="G71" s="11">
        <v>25750</v>
      </c>
      <c r="H71" s="12">
        <v>0.5</v>
      </c>
      <c r="I71" s="13">
        <v>35</v>
      </c>
    </row>
    <row r="72" spans="1:9" x14ac:dyDescent="0.35">
      <c r="A72" s="15" t="s">
        <v>70</v>
      </c>
      <c r="B72" s="11">
        <v>25781</v>
      </c>
      <c r="C72" s="12">
        <v>1</v>
      </c>
      <c r="D72" s="13">
        <v>71</v>
      </c>
      <c r="F72" s="15" t="s">
        <v>71</v>
      </c>
      <c r="G72" s="11">
        <v>25781</v>
      </c>
      <c r="H72" s="12">
        <v>0.5</v>
      </c>
      <c r="I72" s="13">
        <v>35.5</v>
      </c>
    </row>
    <row r="73" spans="1:9" x14ac:dyDescent="0.35">
      <c r="A73" s="15" t="s">
        <v>70</v>
      </c>
      <c r="B73" s="11">
        <v>25812</v>
      </c>
      <c r="C73" s="12">
        <v>1</v>
      </c>
      <c r="D73" s="13">
        <v>72</v>
      </c>
      <c r="F73" s="15" t="s">
        <v>71</v>
      </c>
      <c r="G73" s="11">
        <v>25812</v>
      </c>
      <c r="H73" s="12">
        <v>0.5</v>
      </c>
      <c r="I73" s="13">
        <v>36</v>
      </c>
    </row>
    <row r="74" spans="1:9" x14ac:dyDescent="0.35">
      <c r="A74" s="15" t="s">
        <v>70</v>
      </c>
      <c r="B74" s="11">
        <v>25842</v>
      </c>
      <c r="C74" s="12">
        <v>1</v>
      </c>
      <c r="D74" s="13">
        <v>73</v>
      </c>
      <c r="F74" s="15" t="s">
        <v>71</v>
      </c>
      <c r="G74" s="11">
        <v>25842</v>
      </c>
      <c r="H74" s="12">
        <v>0.5</v>
      </c>
      <c r="I74" s="13">
        <v>36.5</v>
      </c>
    </row>
    <row r="75" spans="1:9" x14ac:dyDescent="0.35">
      <c r="A75" s="15" t="s">
        <v>70</v>
      </c>
      <c r="B75" s="11">
        <v>25873</v>
      </c>
      <c r="C75" s="12">
        <v>1</v>
      </c>
      <c r="D75" s="13">
        <v>74</v>
      </c>
      <c r="F75" s="15" t="s">
        <v>71</v>
      </c>
      <c r="G75" s="11">
        <v>25873</v>
      </c>
      <c r="H75" s="12">
        <v>0.5</v>
      </c>
      <c r="I75" s="13">
        <v>37</v>
      </c>
    </row>
    <row r="76" spans="1:9" x14ac:dyDescent="0.35">
      <c r="A76" s="15" t="s">
        <v>70</v>
      </c>
      <c r="B76" s="11">
        <v>25903</v>
      </c>
      <c r="C76" s="12">
        <v>1</v>
      </c>
      <c r="D76" s="13">
        <v>75</v>
      </c>
      <c r="F76" s="15" t="s">
        <v>71</v>
      </c>
      <c r="G76" s="11">
        <v>25903</v>
      </c>
      <c r="H76" s="12">
        <v>0.5</v>
      </c>
      <c r="I76" s="13">
        <v>37.5</v>
      </c>
    </row>
    <row r="77" spans="1:9" x14ac:dyDescent="0.35">
      <c r="A77" s="15" t="s">
        <v>70</v>
      </c>
      <c r="B77" s="11">
        <v>25934</v>
      </c>
      <c r="C77" s="12">
        <v>1</v>
      </c>
      <c r="D77" s="13">
        <v>76</v>
      </c>
      <c r="F77" s="15" t="s">
        <v>71</v>
      </c>
      <c r="G77" s="11">
        <v>25934</v>
      </c>
      <c r="H77" s="12">
        <v>0.5</v>
      </c>
      <c r="I77" s="13">
        <v>38</v>
      </c>
    </row>
    <row r="78" spans="1:9" x14ac:dyDescent="0.35">
      <c r="A78" s="15" t="s">
        <v>70</v>
      </c>
      <c r="B78" s="11">
        <v>25965</v>
      </c>
      <c r="C78" s="12">
        <v>1</v>
      </c>
      <c r="D78" s="13">
        <v>77</v>
      </c>
      <c r="F78" s="15" t="s">
        <v>71</v>
      </c>
      <c r="G78" s="11">
        <v>25965</v>
      </c>
      <c r="H78" s="12">
        <v>0.5</v>
      </c>
      <c r="I78" s="13">
        <v>38.5</v>
      </c>
    </row>
    <row r="79" spans="1:9" x14ac:dyDescent="0.35">
      <c r="A79" s="15" t="s">
        <v>70</v>
      </c>
      <c r="B79" s="11">
        <v>25993</v>
      </c>
      <c r="C79" s="12">
        <v>1</v>
      </c>
      <c r="D79" s="13">
        <v>78</v>
      </c>
      <c r="F79" s="15" t="s">
        <v>71</v>
      </c>
      <c r="G79" s="11">
        <v>25993</v>
      </c>
      <c r="H79" s="12">
        <v>0.5</v>
      </c>
      <c r="I79" s="13">
        <v>39</v>
      </c>
    </row>
    <row r="80" spans="1:9" x14ac:dyDescent="0.35">
      <c r="A80" s="15" t="s">
        <v>70</v>
      </c>
      <c r="B80" s="11">
        <v>26024</v>
      </c>
      <c r="C80" s="12">
        <v>1</v>
      </c>
      <c r="D80" s="13">
        <v>79</v>
      </c>
      <c r="F80" s="15" t="s">
        <v>71</v>
      </c>
      <c r="G80" s="11">
        <v>26024</v>
      </c>
      <c r="H80" s="12">
        <v>0.5</v>
      </c>
      <c r="I80" s="13">
        <v>39.5</v>
      </c>
    </row>
    <row r="81" spans="1:9" x14ac:dyDescent="0.35">
      <c r="A81" s="15" t="s">
        <v>70</v>
      </c>
      <c r="B81" s="11">
        <v>26054</v>
      </c>
      <c r="C81" s="12">
        <v>1</v>
      </c>
      <c r="D81" s="13">
        <v>80</v>
      </c>
      <c r="F81" s="15" t="s">
        <v>71</v>
      </c>
      <c r="G81" s="11">
        <v>26054</v>
      </c>
      <c r="H81" s="12">
        <v>0.5</v>
      </c>
      <c r="I81" s="13">
        <v>40</v>
      </c>
    </row>
    <row r="82" spans="1:9" x14ac:dyDescent="0.35">
      <c r="A82" s="15" t="s">
        <v>70</v>
      </c>
      <c r="B82" s="11">
        <v>26085</v>
      </c>
      <c r="C82" s="12">
        <v>1</v>
      </c>
      <c r="D82" s="13">
        <v>81</v>
      </c>
      <c r="F82" s="15" t="s">
        <v>71</v>
      </c>
      <c r="G82" s="11">
        <v>26085</v>
      </c>
      <c r="H82" s="12">
        <v>0.5</v>
      </c>
      <c r="I82" s="13">
        <v>40.5</v>
      </c>
    </row>
    <row r="83" spans="1:9" x14ac:dyDescent="0.35">
      <c r="A83" s="15" t="s">
        <v>70</v>
      </c>
      <c r="B83" s="11">
        <v>26115</v>
      </c>
      <c r="C83" s="12">
        <v>1</v>
      </c>
      <c r="D83" s="13">
        <v>82</v>
      </c>
      <c r="F83" s="15" t="s">
        <v>71</v>
      </c>
      <c r="G83" s="11">
        <v>26115</v>
      </c>
      <c r="H83" s="12">
        <v>0.5</v>
      </c>
      <c r="I83" s="13">
        <v>41</v>
      </c>
    </row>
    <row r="84" spans="1:9" x14ac:dyDescent="0.35">
      <c r="A84" s="15" t="s">
        <v>70</v>
      </c>
      <c r="B84" s="11">
        <v>26146</v>
      </c>
      <c r="C84" s="12">
        <v>1</v>
      </c>
      <c r="D84" s="13">
        <v>83</v>
      </c>
      <c r="F84" s="15" t="s">
        <v>71</v>
      </c>
      <c r="G84" s="11">
        <v>26146</v>
      </c>
      <c r="H84" s="12">
        <v>0.5</v>
      </c>
      <c r="I84" s="13">
        <v>41.5</v>
      </c>
    </row>
    <row r="85" spans="1:9" x14ac:dyDescent="0.35">
      <c r="A85" s="15" t="s">
        <v>70</v>
      </c>
      <c r="B85" s="11">
        <v>26177</v>
      </c>
      <c r="C85" s="12">
        <v>1</v>
      </c>
      <c r="D85" s="13">
        <v>84</v>
      </c>
      <c r="F85" s="15" t="s">
        <v>71</v>
      </c>
      <c r="G85" s="11">
        <v>26177</v>
      </c>
      <c r="H85" s="12">
        <v>0.5</v>
      </c>
      <c r="I85" s="13">
        <v>42</v>
      </c>
    </row>
    <row r="86" spans="1:9" x14ac:dyDescent="0.35">
      <c r="A86" s="15" t="s">
        <v>70</v>
      </c>
      <c r="B86" s="11">
        <v>26207</v>
      </c>
      <c r="C86" s="12">
        <v>1</v>
      </c>
      <c r="D86" s="13">
        <v>85</v>
      </c>
      <c r="F86" s="15" t="s">
        <v>71</v>
      </c>
      <c r="G86" s="11">
        <v>26207</v>
      </c>
      <c r="H86" s="12">
        <v>0.5</v>
      </c>
      <c r="I86" s="13">
        <v>42.5</v>
      </c>
    </row>
    <row r="87" spans="1:9" x14ac:dyDescent="0.35">
      <c r="A87" s="15" t="s">
        <v>70</v>
      </c>
      <c r="B87" s="11">
        <v>26238</v>
      </c>
      <c r="C87" s="12">
        <v>1</v>
      </c>
      <c r="D87" s="13">
        <v>86</v>
      </c>
      <c r="F87" s="15" t="s">
        <v>71</v>
      </c>
      <c r="G87" s="11">
        <v>26238</v>
      </c>
      <c r="H87" s="12">
        <v>0.5</v>
      </c>
      <c r="I87" s="13">
        <v>43</v>
      </c>
    </row>
    <row r="88" spans="1:9" x14ac:dyDescent="0.35">
      <c r="A88" s="15" t="s">
        <v>70</v>
      </c>
      <c r="B88" s="11">
        <v>26268</v>
      </c>
      <c r="C88" s="12">
        <v>1</v>
      </c>
      <c r="D88" s="13">
        <v>87</v>
      </c>
      <c r="F88" s="15" t="s">
        <v>71</v>
      </c>
      <c r="G88" s="11">
        <v>26268</v>
      </c>
      <c r="H88" s="12">
        <v>0.5</v>
      </c>
      <c r="I88" s="13">
        <v>43.5</v>
      </c>
    </row>
    <row r="89" spans="1:9" x14ac:dyDescent="0.35">
      <c r="A89" s="15" t="s">
        <v>70</v>
      </c>
      <c r="B89" s="11">
        <v>26299</v>
      </c>
      <c r="C89" s="12">
        <v>1</v>
      </c>
      <c r="D89" s="13">
        <v>88</v>
      </c>
      <c r="F89" s="15" t="s">
        <v>71</v>
      </c>
      <c r="G89" s="11">
        <v>26299</v>
      </c>
      <c r="H89" s="12">
        <v>0.5</v>
      </c>
      <c r="I89" s="13">
        <v>44</v>
      </c>
    </row>
    <row r="90" spans="1:9" x14ac:dyDescent="0.35">
      <c r="A90" s="15" t="s">
        <v>70</v>
      </c>
      <c r="B90" s="11">
        <v>26330</v>
      </c>
      <c r="C90" s="12">
        <v>1</v>
      </c>
      <c r="D90" s="13">
        <v>89</v>
      </c>
      <c r="F90" s="15" t="s">
        <v>71</v>
      </c>
      <c r="G90" s="11">
        <v>26330</v>
      </c>
      <c r="H90" s="12">
        <v>0.5</v>
      </c>
      <c r="I90" s="13">
        <v>44.5</v>
      </c>
    </row>
    <row r="91" spans="1:9" x14ac:dyDescent="0.35">
      <c r="A91" s="15" t="s">
        <v>70</v>
      </c>
      <c r="B91" s="11">
        <v>26359</v>
      </c>
      <c r="C91" s="12">
        <v>1</v>
      </c>
      <c r="D91" s="13">
        <v>90</v>
      </c>
      <c r="F91" s="15" t="s">
        <v>71</v>
      </c>
      <c r="G91" s="11">
        <v>26359</v>
      </c>
      <c r="H91" s="12">
        <v>0.5</v>
      </c>
      <c r="I91" s="13">
        <v>45</v>
      </c>
    </row>
    <row r="92" spans="1:9" x14ac:dyDescent="0.35">
      <c r="A92" s="15" t="s">
        <v>70</v>
      </c>
      <c r="B92" s="11">
        <v>26390</v>
      </c>
      <c r="C92" s="12">
        <v>1</v>
      </c>
      <c r="D92" s="13">
        <v>91</v>
      </c>
      <c r="F92" s="15" t="s">
        <v>71</v>
      </c>
      <c r="G92" s="11">
        <v>26390</v>
      </c>
      <c r="H92" s="12">
        <v>0.5</v>
      </c>
      <c r="I92" s="13">
        <v>45.5</v>
      </c>
    </row>
    <row r="93" spans="1:9" x14ac:dyDescent="0.35">
      <c r="A93" s="15" t="s">
        <v>70</v>
      </c>
      <c r="B93" s="11">
        <v>26420</v>
      </c>
      <c r="C93" s="12">
        <v>1</v>
      </c>
      <c r="D93" s="13">
        <v>92</v>
      </c>
      <c r="F93" s="15" t="s">
        <v>71</v>
      </c>
      <c r="G93" s="11">
        <v>26420</v>
      </c>
      <c r="H93" s="12">
        <v>0.5</v>
      </c>
      <c r="I93" s="13">
        <v>46</v>
      </c>
    </row>
    <row r="94" spans="1:9" x14ac:dyDescent="0.35">
      <c r="A94" s="15" t="s">
        <v>70</v>
      </c>
      <c r="B94" s="11">
        <v>26451</v>
      </c>
      <c r="C94" s="12">
        <v>1</v>
      </c>
      <c r="D94" s="13">
        <v>93</v>
      </c>
      <c r="F94" s="15" t="s">
        <v>71</v>
      </c>
      <c r="G94" s="11">
        <v>26451</v>
      </c>
      <c r="H94" s="12">
        <v>0.5</v>
      </c>
      <c r="I94" s="13">
        <v>46.5</v>
      </c>
    </row>
    <row r="95" spans="1:9" x14ac:dyDescent="0.35">
      <c r="A95" s="15" t="s">
        <v>70</v>
      </c>
      <c r="B95" s="11">
        <v>26481</v>
      </c>
      <c r="C95" s="12">
        <v>1</v>
      </c>
      <c r="D95" s="13">
        <v>94</v>
      </c>
      <c r="F95" s="15" t="s">
        <v>71</v>
      </c>
      <c r="G95" s="11">
        <v>26481</v>
      </c>
      <c r="H95" s="12">
        <v>0.5</v>
      </c>
      <c r="I95" s="13">
        <v>47</v>
      </c>
    </row>
    <row r="96" spans="1:9" x14ac:dyDescent="0.35">
      <c r="A96" s="15" t="s">
        <v>70</v>
      </c>
      <c r="B96" s="11">
        <v>26512</v>
      </c>
      <c r="C96" s="12">
        <v>1</v>
      </c>
      <c r="D96" s="13">
        <v>95</v>
      </c>
      <c r="F96" s="15" t="s">
        <v>71</v>
      </c>
      <c r="G96" s="11">
        <v>26512</v>
      </c>
      <c r="H96" s="12">
        <v>0.5</v>
      </c>
      <c r="I96" s="13">
        <v>47.5</v>
      </c>
    </row>
    <row r="97" spans="1:9" x14ac:dyDescent="0.35">
      <c r="A97" s="15" t="s">
        <v>70</v>
      </c>
      <c r="B97" s="11">
        <v>26543</v>
      </c>
      <c r="C97" s="12">
        <v>1</v>
      </c>
      <c r="D97" s="13">
        <v>96</v>
      </c>
      <c r="F97" s="15" t="s">
        <v>71</v>
      </c>
      <c r="G97" s="11">
        <v>26543</v>
      </c>
      <c r="H97" s="12">
        <v>0.5</v>
      </c>
      <c r="I97" s="13">
        <v>48</v>
      </c>
    </row>
    <row r="98" spans="1:9" x14ac:dyDescent="0.35">
      <c r="A98" s="15" t="s">
        <v>70</v>
      </c>
      <c r="B98" s="11">
        <v>26573</v>
      </c>
      <c r="C98" s="12">
        <v>1</v>
      </c>
      <c r="D98" s="13">
        <v>97</v>
      </c>
      <c r="F98" s="15" t="s">
        <v>71</v>
      </c>
      <c r="G98" s="11">
        <v>26573</v>
      </c>
      <c r="H98" s="12">
        <v>0.5</v>
      </c>
      <c r="I98" s="13">
        <v>48.5</v>
      </c>
    </row>
    <row r="99" spans="1:9" x14ac:dyDescent="0.35">
      <c r="A99" s="15" t="s">
        <v>70</v>
      </c>
      <c r="B99" s="11">
        <v>26604</v>
      </c>
      <c r="C99" s="12">
        <v>1</v>
      </c>
      <c r="D99" s="13">
        <v>98</v>
      </c>
      <c r="F99" s="15" t="s">
        <v>71</v>
      </c>
      <c r="G99" s="11">
        <v>26604</v>
      </c>
      <c r="H99" s="12">
        <v>0.5</v>
      </c>
      <c r="I99" s="13">
        <v>49</v>
      </c>
    </row>
    <row r="100" spans="1:9" x14ac:dyDescent="0.35">
      <c r="A100" s="15" t="s">
        <v>70</v>
      </c>
      <c r="B100" s="11">
        <v>26634</v>
      </c>
      <c r="C100" s="12">
        <v>1</v>
      </c>
      <c r="D100" s="13">
        <v>99</v>
      </c>
      <c r="F100" s="15" t="s">
        <v>71</v>
      </c>
      <c r="G100" s="11">
        <v>26634</v>
      </c>
      <c r="H100" s="12">
        <v>0.5</v>
      </c>
      <c r="I100" s="13">
        <v>49.5</v>
      </c>
    </row>
    <row r="101" spans="1:9" x14ac:dyDescent="0.35">
      <c r="A101" s="15" t="s">
        <v>70</v>
      </c>
      <c r="B101" s="11">
        <v>26665</v>
      </c>
      <c r="C101" s="12">
        <v>1</v>
      </c>
      <c r="D101" s="13">
        <v>100</v>
      </c>
      <c r="F101" s="15" t="s">
        <v>71</v>
      </c>
      <c r="G101" s="11">
        <v>26665</v>
      </c>
      <c r="H101" s="12">
        <v>0.5</v>
      </c>
      <c r="I101" s="13">
        <v>50</v>
      </c>
    </row>
    <row r="102" spans="1:9" x14ac:dyDescent="0.35">
      <c r="A102" s="15" t="s">
        <v>70</v>
      </c>
      <c r="B102" s="11">
        <v>26696</v>
      </c>
      <c r="C102" s="12">
        <v>1</v>
      </c>
      <c r="D102" s="13">
        <v>101</v>
      </c>
      <c r="F102" s="15" t="s">
        <v>71</v>
      </c>
      <c r="G102" s="11">
        <v>26696</v>
      </c>
      <c r="H102" s="12">
        <v>0.5</v>
      </c>
      <c r="I102" s="13">
        <v>50.5</v>
      </c>
    </row>
    <row r="103" spans="1:9" x14ac:dyDescent="0.35">
      <c r="A103" s="15" t="s">
        <v>70</v>
      </c>
      <c r="B103" s="11">
        <v>26724</v>
      </c>
      <c r="C103" s="12">
        <v>1</v>
      </c>
      <c r="D103" s="13">
        <v>102</v>
      </c>
      <c r="F103" s="15" t="s">
        <v>71</v>
      </c>
      <c r="G103" s="11">
        <v>26724</v>
      </c>
      <c r="H103" s="12">
        <v>0.5</v>
      </c>
      <c r="I103" s="13">
        <v>51</v>
      </c>
    </row>
    <row r="104" spans="1:9" x14ac:dyDescent="0.35">
      <c r="A104" s="15" t="s">
        <v>70</v>
      </c>
      <c r="B104" s="11">
        <v>26755</v>
      </c>
      <c r="C104" s="12">
        <v>1</v>
      </c>
      <c r="D104" s="13">
        <v>103</v>
      </c>
      <c r="F104" s="15" t="s">
        <v>71</v>
      </c>
      <c r="G104" s="11">
        <v>26755</v>
      </c>
      <c r="H104" s="12">
        <v>0.5</v>
      </c>
      <c r="I104" s="13">
        <v>51.5</v>
      </c>
    </row>
    <row r="105" spans="1:9" x14ac:dyDescent="0.35">
      <c r="A105" s="15" t="s">
        <v>70</v>
      </c>
      <c r="B105" s="11">
        <v>26785</v>
      </c>
      <c r="C105" s="12">
        <v>1</v>
      </c>
      <c r="D105" s="13">
        <v>104</v>
      </c>
      <c r="F105" s="15" t="s">
        <v>71</v>
      </c>
      <c r="G105" s="11">
        <v>26785</v>
      </c>
      <c r="H105" s="12">
        <v>0.5</v>
      </c>
      <c r="I105" s="13">
        <v>52</v>
      </c>
    </row>
    <row r="106" spans="1:9" x14ac:dyDescent="0.35">
      <c r="A106" s="15" t="s">
        <v>70</v>
      </c>
      <c r="B106" s="11">
        <v>26816</v>
      </c>
      <c r="C106" s="12">
        <v>1</v>
      </c>
      <c r="D106" s="13">
        <v>105</v>
      </c>
      <c r="F106" s="15" t="s">
        <v>71</v>
      </c>
      <c r="G106" s="11">
        <v>26816</v>
      </c>
      <c r="H106" s="12">
        <v>0.5</v>
      </c>
      <c r="I106" s="13">
        <v>52.5</v>
      </c>
    </row>
    <row r="107" spans="1:9" x14ac:dyDescent="0.35">
      <c r="A107" s="15" t="s">
        <v>70</v>
      </c>
      <c r="B107" s="11">
        <v>26846</v>
      </c>
      <c r="C107" s="12">
        <v>1</v>
      </c>
      <c r="D107" s="13">
        <v>106</v>
      </c>
      <c r="F107" s="15" t="s">
        <v>71</v>
      </c>
      <c r="G107" s="11">
        <v>26846</v>
      </c>
      <c r="H107" s="12">
        <v>0.5</v>
      </c>
      <c r="I107" s="13">
        <v>53</v>
      </c>
    </row>
    <row r="108" spans="1:9" x14ac:dyDescent="0.35">
      <c r="A108" s="15" t="s">
        <v>70</v>
      </c>
      <c r="B108" s="11">
        <v>26877</v>
      </c>
      <c r="C108" s="12">
        <v>1</v>
      </c>
      <c r="D108" s="13">
        <v>107</v>
      </c>
      <c r="F108" s="15" t="s">
        <v>71</v>
      </c>
      <c r="G108" s="11">
        <v>26877</v>
      </c>
      <c r="H108" s="12">
        <v>0.5</v>
      </c>
      <c r="I108" s="13">
        <v>53.5</v>
      </c>
    </row>
    <row r="109" spans="1:9" x14ac:dyDescent="0.35">
      <c r="A109" s="15" t="s">
        <v>70</v>
      </c>
      <c r="B109" s="11">
        <v>26908</v>
      </c>
      <c r="C109" s="12">
        <v>1</v>
      </c>
      <c r="D109" s="13">
        <v>108</v>
      </c>
      <c r="F109" s="15" t="s">
        <v>71</v>
      </c>
      <c r="G109" s="11">
        <v>26908</v>
      </c>
      <c r="H109" s="12">
        <v>0.5</v>
      </c>
      <c r="I109" s="13">
        <v>54</v>
      </c>
    </row>
    <row r="110" spans="1:9" x14ac:dyDescent="0.35">
      <c r="A110" s="15" t="s">
        <v>70</v>
      </c>
      <c r="B110" s="11">
        <v>26938</v>
      </c>
      <c r="C110" s="12">
        <v>1</v>
      </c>
      <c r="D110" s="13">
        <v>109</v>
      </c>
      <c r="F110" s="15" t="s">
        <v>71</v>
      </c>
      <c r="G110" s="11">
        <v>26938</v>
      </c>
      <c r="H110" s="12">
        <v>0.5</v>
      </c>
      <c r="I110" s="13">
        <v>54.5</v>
      </c>
    </row>
    <row r="111" spans="1:9" x14ac:dyDescent="0.35">
      <c r="A111" s="15" t="s">
        <v>70</v>
      </c>
      <c r="B111" s="11">
        <v>26969</v>
      </c>
      <c r="C111" s="12">
        <v>1</v>
      </c>
      <c r="D111" s="13">
        <v>110</v>
      </c>
      <c r="F111" s="15" t="s">
        <v>71</v>
      </c>
      <c r="G111" s="11">
        <v>26969</v>
      </c>
      <c r="H111" s="12">
        <v>0.5</v>
      </c>
      <c r="I111" s="13">
        <v>55</v>
      </c>
    </row>
    <row r="112" spans="1:9" x14ac:dyDescent="0.35">
      <c r="A112" s="15" t="s">
        <v>70</v>
      </c>
      <c r="B112" s="11">
        <v>26999</v>
      </c>
      <c r="C112" s="12">
        <v>1</v>
      </c>
      <c r="D112" s="13">
        <v>111</v>
      </c>
      <c r="F112" s="15" t="s">
        <v>71</v>
      </c>
      <c r="G112" s="11">
        <v>26999</v>
      </c>
      <c r="H112" s="12">
        <v>0.5</v>
      </c>
      <c r="I112" s="13">
        <v>55.5</v>
      </c>
    </row>
    <row r="113" spans="1:9" x14ac:dyDescent="0.35">
      <c r="A113" s="15" t="s">
        <v>70</v>
      </c>
      <c r="B113" s="11">
        <v>27030</v>
      </c>
      <c r="C113" s="12">
        <v>1</v>
      </c>
      <c r="D113" s="13">
        <v>112</v>
      </c>
      <c r="F113" s="15" t="s">
        <v>71</v>
      </c>
      <c r="G113" s="11">
        <v>27030</v>
      </c>
      <c r="H113" s="12">
        <v>0.5</v>
      </c>
      <c r="I113" s="13">
        <v>56</v>
      </c>
    </row>
    <row r="114" spans="1:9" x14ac:dyDescent="0.35">
      <c r="A114" s="15" t="s">
        <v>70</v>
      </c>
      <c r="B114" s="11">
        <v>27061</v>
      </c>
      <c r="C114" s="12">
        <v>1</v>
      </c>
      <c r="D114" s="13">
        <v>113</v>
      </c>
      <c r="F114" s="15" t="s">
        <v>71</v>
      </c>
      <c r="G114" s="11">
        <v>27061</v>
      </c>
      <c r="H114" s="12">
        <v>0.5</v>
      </c>
      <c r="I114" s="13">
        <v>56.5</v>
      </c>
    </row>
    <row r="115" spans="1:9" x14ac:dyDescent="0.35">
      <c r="A115" s="15" t="s">
        <v>70</v>
      </c>
      <c r="B115" s="11">
        <v>27089</v>
      </c>
      <c r="C115" s="12">
        <v>1</v>
      </c>
      <c r="D115" s="13">
        <v>114</v>
      </c>
      <c r="F115" s="15" t="s">
        <v>71</v>
      </c>
      <c r="G115" s="11">
        <v>27089</v>
      </c>
      <c r="H115" s="12">
        <v>0.5</v>
      </c>
      <c r="I115" s="13">
        <v>57</v>
      </c>
    </row>
    <row r="116" spans="1:9" x14ac:dyDescent="0.35">
      <c r="A116" s="15" t="s">
        <v>70</v>
      </c>
      <c r="B116" s="11">
        <v>27120</v>
      </c>
      <c r="C116" s="12">
        <v>1</v>
      </c>
      <c r="D116" s="13">
        <v>115</v>
      </c>
      <c r="F116" s="15" t="s">
        <v>71</v>
      </c>
      <c r="G116" s="11">
        <v>27120</v>
      </c>
      <c r="H116" s="12">
        <v>0.5</v>
      </c>
      <c r="I116" s="13">
        <v>57.5</v>
      </c>
    </row>
    <row r="117" spans="1:9" x14ac:dyDescent="0.35">
      <c r="A117" s="15" t="s">
        <v>70</v>
      </c>
      <c r="B117" s="11">
        <v>27150</v>
      </c>
      <c r="C117" s="12">
        <v>1</v>
      </c>
      <c r="D117" s="13">
        <v>116</v>
      </c>
      <c r="F117" s="15" t="s">
        <v>71</v>
      </c>
      <c r="G117" s="11">
        <v>27150</v>
      </c>
      <c r="H117" s="12">
        <v>0.5</v>
      </c>
      <c r="I117" s="13">
        <v>58</v>
      </c>
    </row>
    <row r="118" spans="1:9" x14ac:dyDescent="0.35">
      <c r="A118" s="15" t="s">
        <v>70</v>
      </c>
      <c r="B118" s="11">
        <v>27181</v>
      </c>
      <c r="C118" s="12">
        <v>1</v>
      </c>
      <c r="D118" s="13">
        <v>117</v>
      </c>
      <c r="F118" s="15" t="s">
        <v>71</v>
      </c>
      <c r="G118" s="11">
        <v>27181</v>
      </c>
      <c r="H118" s="12">
        <v>0.5</v>
      </c>
      <c r="I118" s="13">
        <v>58.5</v>
      </c>
    </row>
    <row r="119" spans="1:9" x14ac:dyDescent="0.35">
      <c r="A119" s="15" t="s">
        <v>70</v>
      </c>
      <c r="B119" s="11">
        <v>27211</v>
      </c>
      <c r="C119" s="12">
        <v>1</v>
      </c>
      <c r="D119" s="13">
        <v>118</v>
      </c>
      <c r="F119" s="15" t="s">
        <v>71</v>
      </c>
      <c r="G119" s="11">
        <v>27211</v>
      </c>
      <c r="H119" s="12">
        <v>0.5</v>
      </c>
      <c r="I119" s="13">
        <v>59</v>
      </c>
    </row>
    <row r="120" spans="1:9" x14ac:dyDescent="0.35">
      <c r="A120" s="15" t="s">
        <v>70</v>
      </c>
      <c r="B120" s="11">
        <v>27242</v>
      </c>
      <c r="C120" s="12">
        <v>1</v>
      </c>
      <c r="D120" s="13">
        <v>119</v>
      </c>
      <c r="F120" s="15" t="s">
        <v>71</v>
      </c>
      <c r="G120" s="11">
        <v>27242</v>
      </c>
      <c r="H120" s="12">
        <v>0.5</v>
      </c>
      <c r="I120" s="13">
        <v>59.5</v>
      </c>
    </row>
    <row r="121" spans="1:9" x14ac:dyDescent="0.35">
      <c r="A121" s="15" t="s">
        <v>70</v>
      </c>
      <c r="B121" s="11">
        <v>27273</v>
      </c>
      <c r="C121" s="12">
        <v>1</v>
      </c>
      <c r="D121" s="13">
        <v>120</v>
      </c>
      <c r="F121" s="15" t="s">
        <v>71</v>
      </c>
      <c r="G121" s="11">
        <v>27273</v>
      </c>
      <c r="H121" s="12">
        <v>0.5</v>
      </c>
      <c r="I121" s="13">
        <v>60</v>
      </c>
    </row>
    <row r="122" spans="1:9" x14ac:dyDescent="0.35">
      <c r="A122" s="15" t="s">
        <v>70</v>
      </c>
      <c r="B122" s="11">
        <v>27303</v>
      </c>
      <c r="C122" s="12">
        <v>1</v>
      </c>
      <c r="D122" s="13">
        <v>121</v>
      </c>
      <c r="F122" s="15" t="s">
        <v>71</v>
      </c>
      <c r="G122" s="11">
        <v>27303</v>
      </c>
      <c r="H122" s="12">
        <v>0.5</v>
      </c>
      <c r="I122" s="13">
        <v>60.5</v>
      </c>
    </row>
    <row r="123" spans="1:9" x14ac:dyDescent="0.35">
      <c r="A123" s="15" t="s">
        <v>70</v>
      </c>
      <c r="B123" s="11">
        <v>27334</v>
      </c>
      <c r="C123" s="12">
        <v>1</v>
      </c>
      <c r="D123" s="13">
        <v>122</v>
      </c>
      <c r="F123" s="15" t="s">
        <v>71</v>
      </c>
      <c r="G123" s="11">
        <v>27334</v>
      </c>
      <c r="H123" s="12">
        <v>0.5</v>
      </c>
      <c r="I123" s="13">
        <v>61</v>
      </c>
    </row>
    <row r="124" spans="1:9" x14ac:dyDescent="0.35">
      <c r="A124" s="15" t="s">
        <v>70</v>
      </c>
      <c r="B124" s="11">
        <v>27364</v>
      </c>
      <c r="C124" s="12">
        <v>1</v>
      </c>
      <c r="D124" s="13">
        <v>123</v>
      </c>
      <c r="F124" s="15" t="s">
        <v>71</v>
      </c>
      <c r="G124" s="11">
        <v>27364</v>
      </c>
      <c r="H124" s="12">
        <v>0.5</v>
      </c>
      <c r="I124" s="13">
        <v>61.5</v>
      </c>
    </row>
    <row r="125" spans="1:9" x14ac:dyDescent="0.35">
      <c r="A125" s="15" t="s">
        <v>70</v>
      </c>
      <c r="B125" s="11">
        <v>27395</v>
      </c>
      <c r="C125" s="12">
        <v>1</v>
      </c>
      <c r="D125" s="13">
        <v>124</v>
      </c>
      <c r="F125" s="15" t="s">
        <v>71</v>
      </c>
      <c r="G125" s="11">
        <v>27395</v>
      </c>
      <c r="H125" s="12">
        <v>0.5</v>
      </c>
      <c r="I125" s="13">
        <v>62</v>
      </c>
    </row>
    <row r="126" spans="1:9" x14ac:dyDescent="0.35">
      <c r="A126" s="15" t="s">
        <v>70</v>
      </c>
      <c r="B126" s="11">
        <v>27426</v>
      </c>
      <c r="C126" s="12">
        <v>1</v>
      </c>
      <c r="D126" s="13">
        <v>125</v>
      </c>
      <c r="F126" s="15" t="s">
        <v>71</v>
      </c>
      <c r="G126" s="11">
        <v>27426</v>
      </c>
      <c r="H126" s="12">
        <v>0.5</v>
      </c>
      <c r="I126" s="13">
        <v>62.5</v>
      </c>
    </row>
    <row r="127" spans="1:9" x14ac:dyDescent="0.35">
      <c r="A127" s="15" t="s">
        <v>70</v>
      </c>
      <c r="B127" s="11">
        <v>27454</v>
      </c>
      <c r="C127" s="12">
        <v>1</v>
      </c>
      <c r="D127" s="13">
        <v>126</v>
      </c>
      <c r="F127" s="15" t="s">
        <v>71</v>
      </c>
      <c r="G127" s="11">
        <v>27454</v>
      </c>
      <c r="H127" s="12">
        <v>0.5</v>
      </c>
      <c r="I127" s="13">
        <v>63</v>
      </c>
    </row>
    <row r="128" spans="1:9" x14ac:dyDescent="0.35">
      <c r="A128" s="15" t="s">
        <v>70</v>
      </c>
      <c r="B128" s="11">
        <v>27485</v>
      </c>
      <c r="C128" s="12">
        <v>1</v>
      </c>
      <c r="D128" s="13">
        <v>127</v>
      </c>
      <c r="F128" s="15" t="s">
        <v>71</v>
      </c>
      <c r="G128" s="11">
        <v>27485</v>
      </c>
      <c r="H128" s="12">
        <v>0.5</v>
      </c>
      <c r="I128" s="13">
        <v>63.5</v>
      </c>
    </row>
    <row r="129" spans="1:9" x14ac:dyDescent="0.35">
      <c r="A129" s="15" t="s">
        <v>70</v>
      </c>
      <c r="B129" s="11">
        <v>27515</v>
      </c>
      <c r="C129" s="12">
        <v>1</v>
      </c>
      <c r="D129" s="13">
        <v>128</v>
      </c>
      <c r="F129" s="15" t="s">
        <v>71</v>
      </c>
      <c r="G129" s="11">
        <v>27515</v>
      </c>
      <c r="H129" s="12">
        <v>0.5</v>
      </c>
      <c r="I129" s="13">
        <v>64</v>
      </c>
    </row>
    <row r="130" spans="1:9" x14ac:dyDescent="0.35">
      <c r="A130" s="15" t="s">
        <v>70</v>
      </c>
      <c r="B130" s="11">
        <v>27546</v>
      </c>
      <c r="C130" s="12">
        <v>1</v>
      </c>
      <c r="D130" s="13">
        <v>129</v>
      </c>
      <c r="F130" s="15" t="s">
        <v>71</v>
      </c>
      <c r="G130" s="11">
        <v>27546</v>
      </c>
      <c r="H130" s="12">
        <v>0.5</v>
      </c>
      <c r="I130" s="13">
        <v>64.5</v>
      </c>
    </row>
    <row r="131" spans="1:9" x14ac:dyDescent="0.35">
      <c r="A131" s="15" t="s">
        <v>70</v>
      </c>
      <c r="B131" s="11">
        <v>27576</v>
      </c>
      <c r="C131" s="12">
        <v>1</v>
      </c>
      <c r="D131" s="13">
        <v>130</v>
      </c>
      <c r="F131" s="15" t="s">
        <v>71</v>
      </c>
      <c r="G131" s="11">
        <v>27576</v>
      </c>
      <c r="H131" s="12">
        <v>0.5</v>
      </c>
      <c r="I131" s="13">
        <v>65</v>
      </c>
    </row>
    <row r="132" spans="1:9" x14ac:dyDescent="0.35">
      <c r="A132" s="15" t="s">
        <v>70</v>
      </c>
      <c r="B132" s="11">
        <v>27607</v>
      </c>
      <c r="C132" s="12">
        <v>1</v>
      </c>
      <c r="D132" s="13">
        <v>131</v>
      </c>
      <c r="F132" s="15" t="s">
        <v>71</v>
      </c>
      <c r="G132" s="11">
        <v>27607</v>
      </c>
      <c r="H132" s="12">
        <v>0.5</v>
      </c>
      <c r="I132" s="13">
        <v>65.5</v>
      </c>
    </row>
    <row r="133" spans="1:9" x14ac:dyDescent="0.35">
      <c r="A133" s="15" t="s">
        <v>70</v>
      </c>
      <c r="B133" s="11">
        <v>27638</v>
      </c>
      <c r="C133" s="12">
        <v>1</v>
      </c>
      <c r="D133" s="13">
        <v>132</v>
      </c>
      <c r="F133" s="15" t="s">
        <v>71</v>
      </c>
      <c r="G133" s="11">
        <v>27638</v>
      </c>
      <c r="H133" s="12">
        <v>0.5</v>
      </c>
      <c r="I133" s="13">
        <v>66</v>
      </c>
    </row>
    <row r="134" spans="1:9" x14ac:dyDescent="0.35">
      <c r="A134" s="15" t="s">
        <v>70</v>
      </c>
      <c r="B134" s="11">
        <v>27668</v>
      </c>
      <c r="C134" s="12">
        <v>1</v>
      </c>
      <c r="D134" s="13">
        <v>133</v>
      </c>
      <c r="F134" s="15" t="s">
        <v>71</v>
      </c>
      <c r="G134" s="11">
        <v>27668</v>
      </c>
      <c r="H134" s="12">
        <v>0.5</v>
      </c>
      <c r="I134" s="13">
        <v>66.5</v>
      </c>
    </row>
    <row r="135" spans="1:9" x14ac:dyDescent="0.35">
      <c r="A135" s="15" t="s">
        <v>70</v>
      </c>
      <c r="B135" s="11">
        <v>27699</v>
      </c>
      <c r="C135" s="12">
        <v>1</v>
      </c>
      <c r="D135" s="13">
        <v>134</v>
      </c>
      <c r="F135" s="15" t="s">
        <v>71</v>
      </c>
      <c r="G135" s="11">
        <v>27699</v>
      </c>
      <c r="H135" s="12">
        <v>0.5</v>
      </c>
      <c r="I135" s="13">
        <v>67</v>
      </c>
    </row>
    <row r="136" spans="1:9" x14ac:dyDescent="0.35">
      <c r="A136" s="15" t="s">
        <v>70</v>
      </c>
      <c r="B136" s="11">
        <v>27729</v>
      </c>
      <c r="C136" s="12">
        <v>1</v>
      </c>
      <c r="D136" s="13">
        <v>135</v>
      </c>
      <c r="F136" s="15" t="s">
        <v>71</v>
      </c>
      <c r="G136" s="11">
        <v>27729</v>
      </c>
      <c r="H136" s="12">
        <v>0.5</v>
      </c>
      <c r="I136" s="13">
        <v>67.5</v>
      </c>
    </row>
    <row r="137" spans="1:9" x14ac:dyDescent="0.35">
      <c r="A137" s="15" t="s">
        <v>70</v>
      </c>
      <c r="B137" s="11">
        <v>27760</v>
      </c>
      <c r="C137" s="12">
        <v>1</v>
      </c>
      <c r="D137" s="13">
        <v>136</v>
      </c>
      <c r="F137" s="15" t="s">
        <v>71</v>
      </c>
      <c r="G137" s="11">
        <v>27760</v>
      </c>
      <c r="H137" s="12">
        <v>0.5</v>
      </c>
      <c r="I137" s="13">
        <v>68</v>
      </c>
    </row>
    <row r="138" spans="1:9" x14ac:dyDescent="0.35">
      <c r="A138" s="15" t="s">
        <v>70</v>
      </c>
      <c r="B138" s="11">
        <v>27791</v>
      </c>
      <c r="C138" s="12">
        <v>1</v>
      </c>
      <c r="D138" s="13">
        <v>137</v>
      </c>
      <c r="F138" s="15" t="s">
        <v>71</v>
      </c>
      <c r="G138" s="11">
        <v>27791</v>
      </c>
      <c r="H138" s="12">
        <v>0.5</v>
      </c>
      <c r="I138" s="13">
        <v>68.5</v>
      </c>
    </row>
    <row r="139" spans="1:9" x14ac:dyDescent="0.35">
      <c r="A139" s="15" t="s">
        <v>70</v>
      </c>
      <c r="B139" s="11">
        <v>27820</v>
      </c>
      <c r="C139" s="12">
        <v>1</v>
      </c>
      <c r="D139" s="13">
        <v>138</v>
      </c>
      <c r="F139" s="15" t="s">
        <v>71</v>
      </c>
      <c r="G139" s="11">
        <v>27820</v>
      </c>
      <c r="H139" s="12">
        <v>0.5</v>
      </c>
      <c r="I139" s="13">
        <v>69</v>
      </c>
    </row>
    <row r="140" spans="1:9" x14ac:dyDescent="0.35">
      <c r="A140" s="15" t="s">
        <v>70</v>
      </c>
      <c r="B140" s="11">
        <v>27851</v>
      </c>
      <c r="C140" s="12">
        <v>1</v>
      </c>
      <c r="D140" s="13">
        <v>139</v>
      </c>
      <c r="F140" s="15" t="s">
        <v>71</v>
      </c>
      <c r="G140" s="11">
        <v>27851</v>
      </c>
      <c r="H140" s="12">
        <v>0.5</v>
      </c>
      <c r="I140" s="13">
        <v>69.5</v>
      </c>
    </row>
    <row r="141" spans="1:9" x14ac:dyDescent="0.35">
      <c r="A141" s="15" t="s">
        <v>70</v>
      </c>
      <c r="B141" s="11">
        <v>27881</v>
      </c>
      <c r="C141" s="12">
        <v>1</v>
      </c>
      <c r="D141" s="13">
        <v>140</v>
      </c>
      <c r="F141" s="15" t="s">
        <v>71</v>
      </c>
      <c r="G141" s="11">
        <v>27881</v>
      </c>
      <c r="H141" s="12">
        <v>0.5</v>
      </c>
      <c r="I141" s="13">
        <v>70</v>
      </c>
    </row>
    <row r="142" spans="1:9" x14ac:dyDescent="0.35">
      <c r="A142" s="15" t="s">
        <v>70</v>
      </c>
      <c r="B142" s="11">
        <v>27912</v>
      </c>
      <c r="C142" s="12">
        <v>1</v>
      </c>
      <c r="D142" s="13">
        <v>141</v>
      </c>
      <c r="F142" s="15" t="s">
        <v>71</v>
      </c>
      <c r="G142" s="11">
        <v>27912</v>
      </c>
      <c r="H142" s="12">
        <v>0.5</v>
      </c>
      <c r="I142" s="13">
        <v>70.5</v>
      </c>
    </row>
    <row r="143" spans="1:9" x14ac:dyDescent="0.35">
      <c r="A143" s="15" t="s">
        <v>70</v>
      </c>
      <c r="B143" s="11">
        <v>27942</v>
      </c>
      <c r="C143" s="12">
        <v>1</v>
      </c>
      <c r="D143" s="13">
        <v>142</v>
      </c>
      <c r="F143" s="15" t="s">
        <v>71</v>
      </c>
      <c r="G143" s="11">
        <v>27942</v>
      </c>
      <c r="H143" s="12">
        <v>0.5</v>
      </c>
      <c r="I143" s="13">
        <v>71</v>
      </c>
    </row>
    <row r="144" spans="1:9" x14ac:dyDescent="0.35">
      <c r="A144" s="15" t="s">
        <v>70</v>
      </c>
      <c r="B144" s="11">
        <v>27973</v>
      </c>
      <c r="C144" s="12">
        <v>1</v>
      </c>
      <c r="D144" s="13">
        <v>143</v>
      </c>
      <c r="F144" s="15" t="s">
        <v>71</v>
      </c>
      <c r="G144" s="11">
        <v>27973</v>
      </c>
      <c r="H144" s="12">
        <v>0.5</v>
      </c>
      <c r="I144" s="13">
        <v>71.5</v>
      </c>
    </row>
    <row r="145" spans="1:9" x14ac:dyDescent="0.35">
      <c r="A145" s="15" t="s">
        <v>70</v>
      </c>
      <c r="B145" s="11">
        <v>28004</v>
      </c>
      <c r="C145" s="12">
        <v>1</v>
      </c>
      <c r="D145" s="13">
        <v>144</v>
      </c>
      <c r="F145" s="15" t="s">
        <v>71</v>
      </c>
      <c r="G145" s="11">
        <v>28004</v>
      </c>
      <c r="H145" s="12">
        <v>0.5</v>
      </c>
      <c r="I145" s="13">
        <v>72</v>
      </c>
    </row>
    <row r="146" spans="1:9" x14ac:dyDescent="0.35">
      <c r="A146" s="15" t="s">
        <v>70</v>
      </c>
      <c r="B146" s="11">
        <v>28034</v>
      </c>
      <c r="C146" s="12">
        <v>1</v>
      </c>
      <c r="D146" s="13">
        <v>145</v>
      </c>
      <c r="F146" s="15" t="s">
        <v>71</v>
      </c>
      <c r="G146" s="11">
        <v>28034</v>
      </c>
      <c r="H146" s="12">
        <v>0.5</v>
      </c>
      <c r="I146" s="13">
        <v>72.5</v>
      </c>
    </row>
    <row r="147" spans="1:9" x14ac:dyDescent="0.35">
      <c r="A147" s="15" t="s">
        <v>70</v>
      </c>
      <c r="B147" s="11">
        <v>28065</v>
      </c>
      <c r="C147" s="12">
        <v>1</v>
      </c>
      <c r="D147" s="13">
        <v>146</v>
      </c>
      <c r="F147" s="15" t="s">
        <v>71</v>
      </c>
      <c r="G147" s="11">
        <v>28065</v>
      </c>
      <c r="H147" s="12">
        <v>0.5</v>
      </c>
      <c r="I147" s="13">
        <v>73</v>
      </c>
    </row>
    <row r="148" spans="1:9" x14ac:dyDescent="0.35">
      <c r="A148" s="15" t="s">
        <v>70</v>
      </c>
      <c r="B148" s="11">
        <v>28095</v>
      </c>
      <c r="C148" s="12">
        <v>1</v>
      </c>
      <c r="D148" s="13">
        <v>147</v>
      </c>
      <c r="F148" s="15" t="s">
        <v>71</v>
      </c>
      <c r="G148" s="11">
        <v>28095</v>
      </c>
      <c r="H148" s="12">
        <v>0.5</v>
      </c>
      <c r="I148" s="13">
        <v>73.5</v>
      </c>
    </row>
    <row r="149" spans="1:9" x14ac:dyDescent="0.35">
      <c r="A149" s="15" t="s">
        <v>70</v>
      </c>
      <c r="B149" s="11">
        <v>28126</v>
      </c>
      <c r="C149" s="12">
        <v>1</v>
      </c>
      <c r="D149" s="13">
        <v>148</v>
      </c>
      <c r="F149" s="15" t="s">
        <v>71</v>
      </c>
      <c r="G149" s="11">
        <v>28126</v>
      </c>
      <c r="H149" s="12">
        <v>0.5</v>
      </c>
      <c r="I149" s="13">
        <v>74</v>
      </c>
    </row>
    <row r="150" spans="1:9" x14ac:dyDescent="0.35">
      <c r="A150" s="15" t="s">
        <v>70</v>
      </c>
      <c r="B150" s="11">
        <v>28157</v>
      </c>
      <c r="C150" s="12">
        <v>1</v>
      </c>
      <c r="D150" s="13">
        <v>149</v>
      </c>
      <c r="F150" s="15" t="s">
        <v>71</v>
      </c>
      <c r="G150" s="11">
        <v>28157</v>
      </c>
      <c r="H150" s="12">
        <v>0.5</v>
      </c>
      <c r="I150" s="13">
        <v>74.5</v>
      </c>
    </row>
    <row r="151" spans="1:9" x14ac:dyDescent="0.35">
      <c r="A151" s="15" t="s">
        <v>70</v>
      </c>
      <c r="B151" s="11">
        <v>28185</v>
      </c>
      <c r="C151" s="12">
        <v>1</v>
      </c>
      <c r="D151" s="13">
        <v>150</v>
      </c>
      <c r="F151" s="15" t="s">
        <v>71</v>
      </c>
      <c r="G151" s="11">
        <v>28185</v>
      </c>
      <c r="H151" s="12">
        <v>0.5</v>
      </c>
      <c r="I151" s="13">
        <v>75</v>
      </c>
    </row>
    <row r="152" spans="1:9" x14ac:dyDescent="0.35">
      <c r="A152" s="15" t="s">
        <v>70</v>
      </c>
      <c r="B152" s="11">
        <v>28216</v>
      </c>
      <c r="C152" s="12">
        <v>1</v>
      </c>
      <c r="D152" s="13">
        <v>151</v>
      </c>
      <c r="F152" s="15" t="s">
        <v>71</v>
      </c>
      <c r="G152" s="11">
        <v>28216</v>
      </c>
      <c r="H152" s="12">
        <v>0.5</v>
      </c>
      <c r="I152" s="13">
        <v>75.5</v>
      </c>
    </row>
    <row r="153" spans="1:9" x14ac:dyDescent="0.35">
      <c r="A153" s="15" t="s">
        <v>70</v>
      </c>
      <c r="B153" s="11">
        <v>28246</v>
      </c>
      <c r="C153" s="12">
        <v>1</v>
      </c>
      <c r="D153" s="13">
        <v>152</v>
      </c>
      <c r="F153" s="15" t="s">
        <v>71</v>
      </c>
      <c r="G153" s="11">
        <v>28246</v>
      </c>
      <c r="H153" s="12">
        <v>0.5</v>
      </c>
      <c r="I153" s="13">
        <v>76</v>
      </c>
    </row>
    <row r="154" spans="1:9" x14ac:dyDescent="0.35">
      <c r="A154" s="15" t="s">
        <v>70</v>
      </c>
      <c r="B154" s="11">
        <v>28277</v>
      </c>
      <c r="C154" s="12">
        <v>1</v>
      </c>
      <c r="D154" s="13">
        <v>153</v>
      </c>
      <c r="F154" s="15" t="s">
        <v>71</v>
      </c>
      <c r="G154" s="11">
        <v>28277</v>
      </c>
      <c r="H154" s="12">
        <v>0.5</v>
      </c>
      <c r="I154" s="13">
        <v>76.5</v>
      </c>
    </row>
    <row r="155" spans="1:9" x14ac:dyDescent="0.35">
      <c r="A155" s="15" t="s">
        <v>70</v>
      </c>
      <c r="B155" s="11">
        <v>28307</v>
      </c>
      <c r="C155" s="12">
        <v>1</v>
      </c>
      <c r="D155" s="13">
        <v>154</v>
      </c>
      <c r="F155" s="15" t="s">
        <v>71</v>
      </c>
      <c r="G155" s="11">
        <v>28307</v>
      </c>
      <c r="H155" s="12">
        <v>0.5</v>
      </c>
      <c r="I155" s="13">
        <v>77</v>
      </c>
    </row>
    <row r="156" spans="1:9" x14ac:dyDescent="0.35">
      <c r="A156" s="15" t="s">
        <v>70</v>
      </c>
      <c r="B156" s="11">
        <v>28338</v>
      </c>
      <c r="C156" s="12">
        <v>1</v>
      </c>
      <c r="D156" s="13">
        <v>155</v>
      </c>
      <c r="F156" s="15" t="s">
        <v>71</v>
      </c>
      <c r="G156" s="11">
        <v>28338</v>
      </c>
      <c r="H156" s="12">
        <v>0.5</v>
      </c>
      <c r="I156" s="13">
        <v>77.5</v>
      </c>
    </row>
    <row r="157" spans="1:9" x14ac:dyDescent="0.35">
      <c r="A157" s="15" t="s">
        <v>70</v>
      </c>
      <c r="B157" s="11">
        <v>28369</v>
      </c>
      <c r="C157" s="12">
        <v>1</v>
      </c>
      <c r="D157" s="13">
        <v>156</v>
      </c>
      <c r="F157" s="15" t="s">
        <v>71</v>
      </c>
      <c r="G157" s="11">
        <v>28369</v>
      </c>
      <c r="H157" s="12">
        <v>0.5</v>
      </c>
      <c r="I157" s="13">
        <v>78</v>
      </c>
    </row>
    <row r="158" spans="1:9" x14ac:dyDescent="0.35">
      <c r="A158" s="15" t="s">
        <v>70</v>
      </c>
      <c r="B158" s="11">
        <v>28399</v>
      </c>
      <c r="C158" s="12">
        <v>1</v>
      </c>
      <c r="D158" s="13">
        <v>157</v>
      </c>
      <c r="F158" s="15" t="s">
        <v>71</v>
      </c>
      <c r="G158" s="11">
        <v>28399</v>
      </c>
      <c r="H158" s="12">
        <v>0.5</v>
      </c>
      <c r="I158" s="13">
        <v>78.5</v>
      </c>
    </row>
    <row r="159" spans="1:9" x14ac:dyDescent="0.35">
      <c r="A159" s="15" t="s">
        <v>70</v>
      </c>
      <c r="B159" s="11">
        <v>28430</v>
      </c>
      <c r="C159" s="12">
        <v>1</v>
      </c>
      <c r="D159" s="13">
        <v>158</v>
      </c>
      <c r="F159" s="15" t="s">
        <v>71</v>
      </c>
      <c r="G159" s="11">
        <v>28430</v>
      </c>
      <c r="H159" s="12">
        <v>0.5</v>
      </c>
      <c r="I159" s="13">
        <v>79</v>
      </c>
    </row>
    <row r="160" spans="1:9" x14ac:dyDescent="0.35">
      <c r="A160" s="15" t="s">
        <v>70</v>
      </c>
      <c r="B160" s="11">
        <v>28460</v>
      </c>
      <c r="C160" s="12">
        <v>1</v>
      </c>
      <c r="D160" s="13">
        <v>159</v>
      </c>
      <c r="F160" s="15" t="s">
        <v>71</v>
      </c>
      <c r="G160" s="11">
        <v>28460</v>
      </c>
      <c r="H160" s="12">
        <v>0.5</v>
      </c>
      <c r="I160" s="13">
        <v>79.5</v>
      </c>
    </row>
    <row r="161" spans="1:9" x14ac:dyDescent="0.35">
      <c r="A161" s="15" t="s">
        <v>70</v>
      </c>
      <c r="B161" s="11">
        <v>28491</v>
      </c>
      <c r="C161" s="12">
        <v>1</v>
      </c>
      <c r="D161" s="13">
        <v>160</v>
      </c>
      <c r="F161" s="15" t="s">
        <v>71</v>
      </c>
      <c r="G161" s="11">
        <v>28491</v>
      </c>
      <c r="H161" s="12">
        <v>0.5</v>
      </c>
      <c r="I161" s="13">
        <v>80</v>
      </c>
    </row>
    <row r="162" spans="1:9" x14ac:dyDescent="0.35">
      <c r="A162" s="15" t="s">
        <v>70</v>
      </c>
      <c r="B162" s="11">
        <v>28522</v>
      </c>
      <c r="C162" s="12">
        <v>1</v>
      </c>
      <c r="D162" s="13">
        <v>161</v>
      </c>
      <c r="F162" s="15" t="s">
        <v>71</v>
      </c>
      <c r="G162" s="11">
        <v>28522</v>
      </c>
      <c r="H162" s="12">
        <v>0.5</v>
      </c>
      <c r="I162" s="13">
        <v>80.5</v>
      </c>
    </row>
    <row r="163" spans="1:9" x14ac:dyDescent="0.35">
      <c r="A163" s="15" t="s">
        <v>70</v>
      </c>
      <c r="B163" s="11">
        <v>28550</v>
      </c>
      <c r="C163" s="12">
        <v>1</v>
      </c>
      <c r="D163" s="13">
        <v>162</v>
      </c>
      <c r="F163" s="15" t="s">
        <v>71</v>
      </c>
      <c r="G163" s="11">
        <v>28550</v>
      </c>
      <c r="H163" s="12">
        <v>0.5</v>
      </c>
      <c r="I163" s="13">
        <v>81</v>
      </c>
    </row>
    <row r="164" spans="1:9" x14ac:dyDescent="0.35">
      <c r="A164" s="15" t="s">
        <v>70</v>
      </c>
      <c r="B164" s="11">
        <v>28581</v>
      </c>
      <c r="C164" s="12">
        <v>1</v>
      </c>
      <c r="D164" s="13">
        <v>163</v>
      </c>
      <c r="F164" s="15" t="s">
        <v>71</v>
      </c>
      <c r="G164" s="11">
        <v>28581</v>
      </c>
      <c r="H164" s="12">
        <v>0.5</v>
      </c>
      <c r="I164" s="13">
        <v>81.5</v>
      </c>
    </row>
    <row r="165" spans="1:9" x14ac:dyDescent="0.35">
      <c r="A165" s="15" t="s">
        <v>70</v>
      </c>
      <c r="B165" s="11">
        <v>28611</v>
      </c>
      <c r="C165" s="12">
        <v>1</v>
      </c>
      <c r="D165" s="13">
        <v>164</v>
      </c>
      <c r="F165" s="15" t="s">
        <v>71</v>
      </c>
      <c r="G165" s="11">
        <v>28611</v>
      </c>
      <c r="H165" s="12">
        <v>0.5</v>
      </c>
      <c r="I165" s="13">
        <v>82</v>
      </c>
    </row>
    <row r="166" spans="1:9" x14ac:dyDescent="0.35">
      <c r="A166" s="15" t="s">
        <v>70</v>
      </c>
      <c r="B166" s="11">
        <v>28642</v>
      </c>
      <c r="C166" s="12">
        <v>1</v>
      </c>
      <c r="D166" s="13">
        <v>165</v>
      </c>
      <c r="F166" s="15" t="s">
        <v>71</v>
      </c>
      <c r="G166" s="11">
        <v>28642</v>
      </c>
      <c r="H166" s="12">
        <v>0.5</v>
      </c>
      <c r="I166" s="13">
        <v>82.5</v>
      </c>
    </row>
    <row r="167" spans="1:9" x14ac:dyDescent="0.35">
      <c r="A167" s="15" t="s">
        <v>70</v>
      </c>
      <c r="B167" s="11">
        <v>28672</v>
      </c>
      <c r="C167" s="12">
        <v>1</v>
      </c>
      <c r="D167" s="13">
        <v>166</v>
      </c>
      <c r="F167" s="15" t="s">
        <v>71</v>
      </c>
      <c r="G167" s="11">
        <v>28672</v>
      </c>
      <c r="H167" s="12">
        <v>0.5</v>
      </c>
      <c r="I167" s="13">
        <v>83</v>
      </c>
    </row>
    <row r="168" spans="1:9" x14ac:dyDescent="0.35">
      <c r="A168" s="15" t="s">
        <v>70</v>
      </c>
      <c r="B168" s="11">
        <v>28703</v>
      </c>
      <c r="C168" s="12">
        <v>1</v>
      </c>
      <c r="D168" s="13">
        <v>167</v>
      </c>
      <c r="F168" s="15" t="s">
        <v>71</v>
      </c>
      <c r="G168" s="11">
        <v>28703</v>
      </c>
      <c r="H168" s="12">
        <v>0.5</v>
      </c>
      <c r="I168" s="13">
        <v>83.5</v>
      </c>
    </row>
    <row r="169" spans="1:9" x14ac:dyDescent="0.35">
      <c r="A169" s="15" t="s">
        <v>70</v>
      </c>
      <c r="B169" s="11">
        <v>28734</v>
      </c>
      <c r="C169" s="12">
        <v>1</v>
      </c>
      <c r="D169" s="13">
        <v>168</v>
      </c>
      <c r="F169" s="15" t="s">
        <v>71</v>
      </c>
      <c r="G169" s="11">
        <v>28734</v>
      </c>
      <c r="H169" s="12">
        <v>0.5</v>
      </c>
      <c r="I169" s="13">
        <v>84</v>
      </c>
    </row>
    <row r="170" spans="1:9" x14ac:dyDescent="0.35">
      <c r="A170" s="15" t="s">
        <v>70</v>
      </c>
      <c r="B170" s="11">
        <v>28764</v>
      </c>
      <c r="C170" s="12">
        <v>1</v>
      </c>
      <c r="D170" s="13">
        <v>169</v>
      </c>
      <c r="F170" s="15" t="s">
        <v>71</v>
      </c>
      <c r="G170" s="11">
        <v>28764</v>
      </c>
      <c r="H170" s="12">
        <v>0.5</v>
      </c>
      <c r="I170" s="13">
        <v>84.5</v>
      </c>
    </row>
    <row r="171" spans="1:9" x14ac:dyDescent="0.35">
      <c r="A171" s="15" t="s">
        <v>70</v>
      </c>
      <c r="B171" s="11">
        <v>28795</v>
      </c>
      <c r="C171" s="12">
        <v>1</v>
      </c>
      <c r="D171" s="13">
        <v>170</v>
      </c>
      <c r="F171" s="15" t="s">
        <v>71</v>
      </c>
      <c r="G171" s="11">
        <v>28795</v>
      </c>
      <c r="H171" s="12">
        <v>0.5</v>
      </c>
      <c r="I171" s="13">
        <v>85</v>
      </c>
    </row>
    <row r="172" spans="1:9" x14ac:dyDescent="0.35">
      <c r="A172" s="15" t="s">
        <v>70</v>
      </c>
      <c r="B172" s="11">
        <v>28825</v>
      </c>
      <c r="C172" s="12">
        <v>1</v>
      </c>
      <c r="D172" s="13">
        <v>171</v>
      </c>
      <c r="F172" s="15" t="s">
        <v>71</v>
      </c>
      <c r="G172" s="11">
        <v>28825</v>
      </c>
      <c r="H172" s="12">
        <v>0.5</v>
      </c>
      <c r="I172" s="13">
        <v>85.5</v>
      </c>
    </row>
    <row r="173" spans="1:9" x14ac:dyDescent="0.35">
      <c r="A173" s="15" t="s">
        <v>70</v>
      </c>
      <c r="B173" s="11">
        <v>28856</v>
      </c>
      <c r="C173" s="12">
        <v>1</v>
      </c>
      <c r="D173" s="13">
        <v>172</v>
      </c>
      <c r="F173" s="15" t="s">
        <v>71</v>
      </c>
      <c r="G173" s="11">
        <v>28856</v>
      </c>
      <c r="H173" s="12">
        <v>0.5</v>
      </c>
      <c r="I173" s="13">
        <v>86</v>
      </c>
    </row>
    <row r="174" spans="1:9" x14ac:dyDescent="0.35">
      <c r="A174" s="15" t="s">
        <v>70</v>
      </c>
      <c r="B174" s="11">
        <v>28887</v>
      </c>
      <c r="C174" s="12">
        <v>1</v>
      </c>
      <c r="D174" s="13">
        <v>173</v>
      </c>
      <c r="F174" s="15" t="s">
        <v>71</v>
      </c>
      <c r="G174" s="11">
        <v>28887</v>
      </c>
      <c r="H174" s="12">
        <v>0.5</v>
      </c>
      <c r="I174" s="13">
        <v>86.5</v>
      </c>
    </row>
    <row r="175" spans="1:9" x14ac:dyDescent="0.35">
      <c r="A175" s="15" t="s">
        <v>70</v>
      </c>
      <c r="B175" s="11">
        <v>28915</v>
      </c>
      <c r="C175" s="12">
        <v>1</v>
      </c>
      <c r="D175" s="13">
        <v>174</v>
      </c>
      <c r="F175" s="15" t="s">
        <v>71</v>
      </c>
      <c r="G175" s="11">
        <v>28915</v>
      </c>
      <c r="H175" s="12">
        <v>0.5</v>
      </c>
      <c r="I175" s="13">
        <v>87</v>
      </c>
    </row>
    <row r="176" spans="1:9" x14ac:dyDescent="0.35">
      <c r="A176" s="15" t="s">
        <v>70</v>
      </c>
      <c r="B176" s="11">
        <v>28946</v>
      </c>
      <c r="C176" s="12">
        <v>1</v>
      </c>
      <c r="D176" s="13">
        <v>175</v>
      </c>
      <c r="F176" s="15" t="s">
        <v>71</v>
      </c>
      <c r="G176" s="11">
        <v>28946</v>
      </c>
      <c r="H176" s="12">
        <v>0.5</v>
      </c>
      <c r="I176" s="13">
        <v>87.5</v>
      </c>
    </row>
    <row r="177" spans="1:9" x14ac:dyDescent="0.35">
      <c r="A177" s="15" t="s">
        <v>70</v>
      </c>
      <c r="B177" s="11">
        <v>28976</v>
      </c>
      <c r="C177" s="12">
        <v>1</v>
      </c>
      <c r="D177" s="13">
        <v>176</v>
      </c>
      <c r="F177" s="15" t="s">
        <v>71</v>
      </c>
      <c r="G177" s="11">
        <v>28976</v>
      </c>
      <c r="H177" s="12">
        <v>0.5</v>
      </c>
      <c r="I177" s="13">
        <v>88</v>
      </c>
    </row>
    <row r="178" spans="1:9" x14ac:dyDescent="0.35">
      <c r="A178" s="15" t="s">
        <v>70</v>
      </c>
      <c r="B178" s="11">
        <v>29007</v>
      </c>
      <c r="C178" s="12">
        <v>1</v>
      </c>
      <c r="D178" s="13">
        <v>177</v>
      </c>
      <c r="F178" s="15" t="s">
        <v>71</v>
      </c>
      <c r="G178" s="11">
        <v>29007</v>
      </c>
      <c r="H178" s="12">
        <v>0.5</v>
      </c>
      <c r="I178" s="13">
        <v>88.5</v>
      </c>
    </row>
    <row r="179" spans="1:9" x14ac:dyDescent="0.35">
      <c r="A179" s="15" t="s">
        <v>70</v>
      </c>
      <c r="B179" s="11">
        <v>29037</v>
      </c>
      <c r="C179" s="12">
        <v>1</v>
      </c>
      <c r="D179" s="13">
        <v>178</v>
      </c>
      <c r="F179" s="15" t="s">
        <v>71</v>
      </c>
      <c r="G179" s="11">
        <v>29037</v>
      </c>
      <c r="H179" s="12">
        <v>0.5</v>
      </c>
      <c r="I179" s="13">
        <v>89</v>
      </c>
    </row>
    <row r="180" spans="1:9" x14ac:dyDescent="0.35">
      <c r="A180" s="15" t="s">
        <v>70</v>
      </c>
      <c r="B180" s="11">
        <v>29068</v>
      </c>
      <c r="C180" s="12">
        <v>1</v>
      </c>
      <c r="D180" s="13">
        <v>179</v>
      </c>
      <c r="F180" s="15" t="s">
        <v>71</v>
      </c>
      <c r="G180" s="11">
        <v>29068</v>
      </c>
      <c r="H180" s="12">
        <v>0.5</v>
      </c>
      <c r="I180" s="13">
        <v>89.5</v>
      </c>
    </row>
    <row r="181" spans="1:9" x14ac:dyDescent="0.35">
      <c r="A181" s="15" t="s">
        <v>70</v>
      </c>
      <c r="B181" s="11">
        <v>29099</v>
      </c>
      <c r="C181" s="12">
        <v>1</v>
      </c>
      <c r="D181" s="13">
        <v>180</v>
      </c>
      <c r="F181" s="15" t="s">
        <v>71</v>
      </c>
      <c r="G181" s="11">
        <v>29099</v>
      </c>
      <c r="H181" s="12">
        <v>0.5</v>
      </c>
      <c r="I181" s="13">
        <v>90</v>
      </c>
    </row>
    <row r="182" spans="1:9" x14ac:dyDescent="0.35">
      <c r="A182" s="15" t="s">
        <v>70</v>
      </c>
      <c r="B182" s="11">
        <v>29129</v>
      </c>
      <c r="C182" s="12">
        <v>1</v>
      </c>
      <c r="D182" s="13">
        <v>181</v>
      </c>
      <c r="F182" s="15" t="s">
        <v>71</v>
      </c>
      <c r="G182" s="11">
        <v>29129</v>
      </c>
      <c r="H182" s="12">
        <v>0.5</v>
      </c>
      <c r="I182" s="13">
        <v>90.5</v>
      </c>
    </row>
    <row r="183" spans="1:9" x14ac:dyDescent="0.35">
      <c r="A183" s="15" t="s">
        <v>70</v>
      </c>
      <c r="B183" s="11">
        <v>29160</v>
      </c>
      <c r="C183" s="12">
        <v>1</v>
      </c>
      <c r="D183" s="13">
        <v>182</v>
      </c>
      <c r="F183" s="15" t="s">
        <v>71</v>
      </c>
      <c r="G183" s="11">
        <v>29160</v>
      </c>
      <c r="H183" s="12">
        <v>0.5</v>
      </c>
      <c r="I183" s="13">
        <v>91</v>
      </c>
    </row>
    <row r="184" spans="1:9" x14ac:dyDescent="0.35">
      <c r="A184" s="15" t="s">
        <v>70</v>
      </c>
      <c r="B184" s="11">
        <v>29190</v>
      </c>
      <c r="C184" s="12">
        <v>1</v>
      </c>
      <c r="D184" s="13">
        <v>183</v>
      </c>
      <c r="F184" s="15" t="s">
        <v>71</v>
      </c>
      <c r="G184" s="11">
        <v>29190</v>
      </c>
      <c r="H184" s="12">
        <v>0.5</v>
      </c>
      <c r="I184" s="13">
        <v>91.5</v>
      </c>
    </row>
    <row r="185" spans="1:9" x14ac:dyDescent="0.35">
      <c r="A185" s="15" t="s">
        <v>70</v>
      </c>
      <c r="B185" s="11">
        <v>29221</v>
      </c>
      <c r="C185" s="12">
        <v>1</v>
      </c>
      <c r="D185" s="13">
        <v>184</v>
      </c>
      <c r="F185" s="15" t="s">
        <v>71</v>
      </c>
      <c r="G185" s="11">
        <v>29221</v>
      </c>
      <c r="H185" s="12">
        <v>0.5</v>
      </c>
      <c r="I185" s="13">
        <v>92</v>
      </c>
    </row>
    <row r="186" spans="1:9" x14ac:dyDescent="0.35">
      <c r="A186" s="15" t="s">
        <v>70</v>
      </c>
      <c r="B186" s="11">
        <v>29252</v>
      </c>
      <c r="C186" s="12">
        <v>1</v>
      </c>
      <c r="D186" s="13">
        <v>185</v>
      </c>
      <c r="F186" s="15" t="s">
        <v>71</v>
      </c>
      <c r="G186" s="11">
        <v>29252</v>
      </c>
      <c r="H186" s="12">
        <v>0.5</v>
      </c>
      <c r="I186" s="13">
        <v>92.5</v>
      </c>
    </row>
    <row r="187" spans="1:9" x14ac:dyDescent="0.35">
      <c r="A187" s="15" t="s">
        <v>70</v>
      </c>
      <c r="B187" s="11">
        <v>29281</v>
      </c>
      <c r="C187" s="12">
        <v>1</v>
      </c>
      <c r="D187" s="13">
        <v>186</v>
      </c>
      <c r="F187" s="15" t="s">
        <v>71</v>
      </c>
      <c r="G187" s="11">
        <v>29281</v>
      </c>
      <c r="H187" s="12">
        <v>0.5</v>
      </c>
      <c r="I187" s="13">
        <v>93</v>
      </c>
    </row>
    <row r="188" spans="1:9" x14ac:dyDescent="0.35">
      <c r="A188" s="15" t="s">
        <v>70</v>
      </c>
      <c r="B188" s="11">
        <v>29312</v>
      </c>
      <c r="C188" s="12">
        <v>1</v>
      </c>
      <c r="D188" s="13">
        <v>187</v>
      </c>
      <c r="F188" s="15" t="s">
        <v>71</v>
      </c>
      <c r="G188" s="11">
        <v>29312</v>
      </c>
      <c r="H188" s="12">
        <v>0.5</v>
      </c>
      <c r="I188" s="13">
        <v>93.5</v>
      </c>
    </row>
    <row r="189" spans="1:9" x14ac:dyDescent="0.35">
      <c r="A189" s="15" t="s">
        <v>70</v>
      </c>
      <c r="B189" s="11">
        <v>29342</v>
      </c>
      <c r="C189" s="12">
        <v>1</v>
      </c>
      <c r="D189" s="13">
        <v>188</v>
      </c>
      <c r="F189" s="15" t="s">
        <v>71</v>
      </c>
      <c r="G189" s="11">
        <v>29342</v>
      </c>
      <c r="H189" s="12">
        <v>0.5</v>
      </c>
      <c r="I189" s="13">
        <v>94</v>
      </c>
    </row>
    <row r="190" spans="1:9" x14ac:dyDescent="0.35">
      <c r="A190" s="15" t="s">
        <v>70</v>
      </c>
      <c r="B190" s="11">
        <v>29373</v>
      </c>
      <c r="C190" s="12">
        <v>1</v>
      </c>
      <c r="D190" s="13">
        <v>189</v>
      </c>
      <c r="F190" s="15" t="s">
        <v>71</v>
      </c>
      <c r="G190" s="11">
        <v>29373</v>
      </c>
      <c r="H190" s="12">
        <v>0.5</v>
      </c>
      <c r="I190" s="13">
        <v>94.5</v>
      </c>
    </row>
    <row r="191" spans="1:9" x14ac:dyDescent="0.35">
      <c r="A191" s="15" t="s">
        <v>70</v>
      </c>
      <c r="B191" s="11">
        <v>29403</v>
      </c>
      <c r="C191" s="12">
        <v>1</v>
      </c>
      <c r="D191" s="13">
        <v>190</v>
      </c>
      <c r="F191" s="15" t="s">
        <v>71</v>
      </c>
      <c r="G191" s="11">
        <v>29403</v>
      </c>
      <c r="H191" s="12">
        <v>0.5</v>
      </c>
      <c r="I191" s="13">
        <v>95</v>
      </c>
    </row>
    <row r="192" spans="1:9" x14ac:dyDescent="0.35">
      <c r="A192" s="15" t="s">
        <v>70</v>
      </c>
      <c r="B192" s="11">
        <v>29434</v>
      </c>
      <c r="C192" s="12">
        <v>1</v>
      </c>
      <c r="D192" s="13">
        <v>191</v>
      </c>
      <c r="F192" s="15" t="s">
        <v>71</v>
      </c>
      <c r="G192" s="11">
        <v>29434</v>
      </c>
      <c r="H192" s="12">
        <v>0.5</v>
      </c>
      <c r="I192" s="13">
        <v>95.5</v>
      </c>
    </row>
    <row r="193" spans="1:9" x14ac:dyDescent="0.35">
      <c r="A193" s="15" t="s">
        <v>70</v>
      </c>
      <c r="B193" s="11">
        <v>29465</v>
      </c>
      <c r="C193" s="12">
        <v>1</v>
      </c>
      <c r="D193" s="13">
        <v>192</v>
      </c>
      <c r="F193" s="15" t="s">
        <v>71</v>
      </c>
      <c r="G193" s="11">
        <v>29465</v>
      </c>
      <c r="H193" s="12">
        <v>0.5</v>
      </c>
      <c r="I193" s="13">
        <v>96</v>
      </c>
    </row>
    <row r="194" spans="1:9" x14ac:dyDescent="0.35">
      <c r="A194" s="15" t="s">
        <v>70</v>
      </c>
      <c r="B194" s="11">
        <v>29495</v>
      </c>
      <c r="C194" s="12">
        <v>1</v>
      </c>
      <c r="D194" s="13">
        <v>193</v>
      </c>
      <c r="F194" s="15" t="s">
        <v>71</v>
      </c>
      <c r="G194" s="11">
        <v>29495</v>
      </c>
      <c r="H194" s="12">
        <v>0.5</v>
      </c>
      <c r="I194" s="13">
        <v>96.5</v>
      </c>
    </row>
    <row r="195" spans="1:9" x14ac:dyDescent="0.35">
      <c r="A195" s="15" t="s">
        <v>70</v>
      </c>
      <c r="B195" s="11">
        <v>29526</v>
      </c>
      <c r="C195" s="12">
        <v>1</v>
      </c>
      <c r="D195" s="13">
        <v>194</v>
      </c>
      <c r="F195" s="15" t="s">
        <v>71</v>
      </c>
      <c r="G195" s="11">
        <v>29526</v>
      </c>
      <c r="H195" s="12">
        <v>0.5</v>
      </c>
      <c r="I195" s="13">
        <v>97</v>
      </c>
    </row>
    <row r="196" spans="1:9" x14ac:dyDescent="0.35">
      <c r="A196" s="15" t="s">
        <v>70</v>
      </c>
      <c r="B196" s="11">
        <v>29556</v>
      </c>
      <c r="C196" s="12">
        <v>1</v>
      </c>
      <c r="D196" s="13">
        <v>195</v>
      </c>
      <c r="F196" s="15" t="s">
        <v>71</v>
      </c>
      <c r="G196" s="11">
        <v>29556</v>
      </c>
      <c r="H196" s="12">
        <v>0.5</v>
      </c>
      <c r="I196" s="13">
        <v>97.5</v>
      </c>
    </row>
    <row r="197" spans="1:9" x14ac:dyDescent="0.35">
      <c r="A197" s="15" t="s">
        <v>70</v>
      </c>
      <c r="B197" s="11">
        <v>29587</v>
      </c>
      <c r="C197" s="12">
        <v>1</v>
      </c>
      <c r="D197" s="13">
        <v>196</v>
      </c>
      <c r="F197" s="15" t="s">
        <v>71</v>
      </c>
      <c r="G197" s="11">
        <v>29587</v>
      </c>
      <c r="H197" s="12">
        <v>0.5</v>
      </c>
      <c r="I197" s="13">
        <v>98</v>
      </c>
    </row>
    <row r="198" spans="1:9" x14ac:dyDescent="0.35">
      <c r="A198" s="15" t="s">
        <v>70</v>
      </c>
      <c r="B198" s="11">
        <v>29618</v>
      </c>
      <c r="C198" s="12">
        <v>1</v>
      </c>
      <c r="D198" s="13">
        <v>197</v>
      </c>
      <c r="F198" s="15" t="s">
        <v>71</v>
      </c>
      <c r="G198" s="11">
        <v>29618</v>
      </c>
      <c r="H198" s="12">
        <v>0.5</v>
      </c>
      <c r="I198" s="13">
        <v>98.5</v>
      </c>
    </row>
    <row r="199" spans="1:9" x14ac:dyDescent="0.35">
      <c r="A199" s="15" t="s">
        <v>70</v>
      </c>
      <c r="B199" s="11">
        <v>29646</v>
      </c>
      <c r="C199" s="12">
        <v>1</v>
      </c>
      <c r="D199" s="13">
        <v>198</v>
      </c>
      <c r="F199" s="15" t="s">
        <v>71</v>
      </c>
      <c r="G199" s="11">
        <v>29646</v>
      </c>
      <c r="H199" s="12">
        <v>0.5</v>
      </c>
      <c r="I199" s="13">
        <v>99</v>
      </c>
    </row>
    <row r="200" spans="1:9" x14ac:dyDescent="0.35">
      <c r="A200" s="15" t="s">
        <v>70</v>
      </c>
      <c r="B200" s="11">
        <v>29677</v>
      </c>
      <c r="C200" s="12">
        <v>1</v>
      </c>
      <c r="D200" s="13">
        <v>199</v>
      </c>
      <c r="F200" s="15" t="s">
        <v>71</v>
      </c>
      <c r="G200" s="11">
        <v>29677</v>
      </c>
      <c r="H200" s="12">
        <v>0.5</v>
      </c>
      <c r="I200" s="13">
        <v>99.5</v>
      </c>
    </row>
    <row r="201" spans="1:9" x14ac:dyDescent="0.35">
      <c r="A201" s="15" t="s">
        <v>70</v>
      </c>
      <c r="B201" s="11">
        <v>29707</v>
      </c>
      <c r="C201" s="12">
        <v>1</v>
      </c>
      <c r="D201" s="13">
        <v>200</v>
      </c>
      <c r="F201" s="15" t="s">
        <v>71</v>
      </c>
      <c r="G201" s="11">
        <v>29707</v>
      </c>
      <c r="H201" s="12">
        <v>0.5</v>
      </c>
      <c r="I201" s="13">
        <v>100</v>
      </c>
    </row>
    <row r="202" spans="1:9" x14ac:dyDescent="0.35">
      <c r="A202" s="15" t="s">
        <v>70</v>
      </c>
      <c r="B202" s="11">
        <v>29738</v>
      </c>
      <c r="C202" s="12">
        <v>1</v>
      </c>
      <c r="D202" s="13">
        <v>201</v>
      </c>
      <c r="F202" s="15" t="s">
        <v>71</v>
      </c>
      <c r="G202" s="11">
        <v>29738</v>
      </c>
      <c r="H202" s="12">
        <v>0.5</v>
      </c>
      <c r="I202" s="13">
        <v>100.5</v>
      </c>
    </row>
    <row r="203" spans="1:9" x14ac:dyDescent="0.35">
      <c r="A203" s="15" t="s">
        <v>70</v>
      </c>
      <c r="B203" s="11">
        <v>29768</v>
      </c>
      <c r="C203" s="12">
        <v>1</v>
      </c>
      <c r="D203" s="13">
        <v>202</v>
      </c>
      <c r="F203" s="15" t="s">
        <v>71</v>
      </c>
      <c r="G203" s="11">
        <v>29768</v>
      </c>
      <c r="H203" s="12">
        <v>0.5</v>
      </c>
      <c r="I203" s="13">
        <v>101</v>
      </c>
    </row>
    <row r="204" spans="1:9" x14ac:dyDescent="0.35">
      <c r="A204" s="15" t="s">
        <v>70</v>
      </c>
      <c r="B204" s="11">
        <v>29799</v>
      </c>
      <c r="C204" s="12">
        <v>1</v>
      </c>
      <c r="D204" s="13">
        <v>203</v>
      </c>
      <c r="F204" s="15" t="s">
        <v>71</v>
      </c>
      <c r="G204" s="11">
        <v>29799</v>
      </c>
      <c r="H204" s="12">
        <v>0.5</v>
      </c>
      <c r="I204" s="13">
        <v>101.5</v>
      </c>
    </row>
    <row r="205" spans="1:9" x14ac:dyDescent="0.35">
      <c r="A205" s="15" t="s">
        <v>70</v>
      </c>
      <c r="B205" s="11">
        <v>29830</v>
      </c>
      <c r="C205" s="12">
        <v>1</v>
      </c>
      <c r="D205" s="13">
        <v>204</v>
      </c>
      <c r="F205" s="15" t="s">
        <v>71</v>
      </c>
      <c r="G205" s="11">
        <v>29830</v>
      </c>
      <c r="H205" s="12">
        <v>0.5</v>
      </c>
      <c r="I205" s="13">
        <v>102</v>
      </c>
    </row>
    <row r="206" spans="1:9" x14ac:dyDescent="0.35">
      <c r="A206" s="15" t="s">
        <v>70</v>
      </c>
      <c r="B206" s="11">
        <v>29860</v>
      </c>
      <c r="C206" s="12">
        <v>1</v>
      </c>
      <c r="D206" s="13">
        <v>205</v>
      </c>
      <c r="F206" s="15" t="s">
        <v>71</v>
      </c>
      <c r="G206" s="11">
        <v>29860</v>
      </c>
      <c r="H206" s="12">
        <v>0.5</v>
      </c>
      <c r="I206" s="13">
        <v>102.5</v>
      </c>
    </row>
    <row r="207" spans="1:9" x14ac:dyDescent="0.35">
      <c r="A207" s="15" t="s">
        <v>70</v>
      </c>
      <c r="B207" s="11">
        <v>29891</v>
      </c>
      <c r="C207" s="12">
        <v>1</v>
      </c>
      <c r="D207" s="13">
        <v>206</v>
      </c>
      <c r="F207" s="15" t="s">
        <v>71</v>
      </c>
      <c r="G207" s="11">
        <v>29891</v>
      </c>
      <c r="H207" s="12">
        <v>0.5</v>
      </c>
      <c r="I207" s="13">
        <v>103</v>
      </c>
    </row>
    <row r="208" spans="1:9" x14ac:dyDescent="0.35">
      <c r="A208" s="15" t="s">
        <v>70</v>
      </c>
      <c r="B208" s="11">
        <v>29921</v>
      </c>
      <c r="C208" s="12">
        <v>1</v>
      </c>
      <c r="D208" s="13">
        <v>207</v>
      </c>
      <c r="F208" s="15" t="s">
        <v>71</v>
      </c>
      <c r="G208" s="11">
        <v>29921</v>
      </c>
      <c r="H208" s="12">
        <v>0.5</v>
      </c>
      <c r="I208" s="13">
        <v>103.5</v>
      </c>
    </row>
    <row r="209" spans="1:9" x14ac:dyDescent="0.35">
      <c r="A209" s="15" t="s">
        <v>70</v>
      </c>
      <c r="B209" s="11">
        <v>29952</v>
      </c>
      <c r="C209" s="12">
        <v>1</v>
      </c>
      <c r="D209" s="13">
        <v>208</v>
      </c>
      <c r="F209" s="15" t="s">
        <v>71</v>
      </c>
      <c r="G209" s="11">
        <v>29952</v>
      </c>
      <c r="H209" s="12">
        <v>0.5</v>
      </c>
      <c r="I209" s="13">
        <v>104</v>
      </c>
    </row>
    <row r="210" spans="1:9" x14ac:dyDescent="0.35">
      <c r="A210" s="15" t="s">
        <v>70</v>
      </c>
      <c r="B210" s="11">
        <v>29983</v>
      </c>
      <c r="C210" s="12">
        <v>1</v>
      </c>
      <c r="D210" s="13">
        <v>209</v>
      </c>
      <c r="F210" s="15" t="s">
        <v>71</v>
      </c>
      <c r="G210" s="11">
        <v>29983</v>
      </c>
      <c r="H210" s="12">
        <v>0.5</v>
      </c>
      <c r="I210" s="13">
        <v>104.5</v>
      </c>
    </row>
    <row r="211" spans="1:9" x14ac:dyDescent="0.35">
      <c r="A211" s="15" t="s">
        <v>70</v>
      </c>
      <c r="B211" s="11">
        <v>30011</v>
      </c>
      <c r="C211" s="12">
        <v>1</v>
      </c>
      <c r="D211" s="13">
        <v>210</v>
      </c>
      <c r="F211" s="15" t="s">
        <v>71</v>
      </c>
      <c r="G211" s="11">
        <v>30011</v>
      </c>
      <c r="H211" s="12">
        <v>0.5</v>
      </c>
      <c r="I211" s="13">
        <v>105</v>
      </c>
    </row>
    <row r="212" spans="1:9" x14ac:dyDescent="0.35">
      <c r="A212" s="15" t="s">
        <v>70</v>
      </c>
      <c r="B212" s="11">
        <v>30042</v>
      </c>
      <c r="C212" s="12">
        <v>1</v>
      </c>
      <c r="D212" s="13">
        <v>211</v>
      </c>
      <c r="F212" s="15" t="s">
        <v>71</v>
      </c>
      <c r="G212" s="11">
        <v>30042</v>
      </c>
      <c r="H212" s="12">
        <v>0.5</v>
      </c>
      <c r="I212" s="13">
        <v>105.5</v>
      </c>
    </row>
    <row r="213" spans="1:9" x14ac:dyDescent="0.35">
      <c r="A213" s="15" t="s">
        <v>70</v>
      </c>
      <c r="B213" s="11">
        <v>30072</v>
      </c>
      <c r="C213" s="12">
        <v>1</v>
      </c>
      <c r="D213" s="13">
        <v>212</v>
      </c>
      <c r="F213" s="15" t="s">
        <v>71</v>
      </c>
      <c r="G213" s="11">
        <v>30072</v>
      </c>
      <c r="H213" s="12">
        <v>0.5</v>
      </c>
      <c r="I213" s="13">
        <v>106</v>
      </c>
    </row>
    <row r="214" spans="1:9" x14ac:dyDescent="0.35">
      <c r="A214" s="15" t="s">
        <v>70</v>
      </c>
      <c r="B214" s="11">
        <v>30103</v>
      </c>
      <c r="C214" s="12">
        <v>1</v>
      </c>
      <c r="D214" s="13">
        <v>213</v>
      </c>
      <c r="F214" s="15" t="s">
        <v>71</v>
      </c>
      <c r="G214" s="11">
        <v>30103</v>
      </c>
      <c r="H214" s="12">
        <v>0.5</v>
      </c>
      <c r="I214" s="13">
        <v>106.5</v>
      </c>
    </row>
    <row r="215" spans="1:9" x14ac:dyDescent="0.35">
      <c r="A215" s="15" t="s">
        <v>70</v>
      </c>
      <c r="B215" s="11">
        <v>30133</v>
      </c>
      <c r="C215" s="12">
        <v>1</v>
      </c>
      <c r="D215" s="13">
        <v>214</v>
      </c>
      <c r="F215" s="15" t="s">
        <v>71</v>
      </c>
      <c r="G215" s="11">
        <v>30133</v>
      </c>
      <c r="H215" s="12">
        <v>0.5</v>
      </c>
      <c r="I215" s="13">
        <v>107</v>
      </c>
    </row>
    <row r="216" spans="1:9" x14ac:dyDescent="0.35">
      <c r="A216" s="15" t="s">
        <v>70</v>
      </c>
      <c r="B216" s="11">
        <v>30164</v>
      </c>
      <c r="C216" s="12">
        <v>1</v>
      </c>
      <c r="D216" s="13">
        <v>215</v>
      </c>
      <c r="F216" s="15" t="s">
        <v>71</v>
      </c>
      <c r="G216" s="11">
        <v>30164</v>
      </c>
      <c r="H216" s="12">
        <v>0.5</v>
      </c>
      <c r="I216" s="13">
        <v>107.5</v>
      </c>
    </row>
    <row r="217" spans="1:9" x14ac:dyDescent="0.35">
      <c r="A217" s="15" t="s">
        <v>70</v>
      </c>
      <c r="B217" s="11">
        <v>30195</v>
      </c>
      <c r="C217" s="12">
        <v>1</v>
      </c>
      <c r="D217" s="13">
        <v>216</v>
      </c>
      <c r="F217" s="15" t="s">
        <v>71</v>
      </c>
      <c r="G217" s="11">
        <v>30195</v>
      </c>
      <c r="H217" s="12">
        <v>0.5</v>
      </c>
      <c r="I217" s="13">
        <v>108</v>
      </c>
    </row>
    <row r="218" spans="1:9" x14ac:dyDescent="0.35">
      <c r="A218" s="15" t="s">
        <v>70</v>
      </c>
      <c r="B218" s="11">
        <v>30225</v>
      </c>
      <c r="C218" s="12">
        <v>1</v>
      </c>
      <c r="D218" s="13">
        <v>217</v>
      </c>
      <c r="F218" s="15" t="s">
        <v>71</v>
      </c>
      <c r="G218" s="11">
        <v>30225</v>
      </c>
      <c r="H218" s="12">
        <v>0.5</v>
      </c>
      <c r="I218" s="13">
        <v>108.5</v>
      </c>
    </row>
    <row r="219" spans="1:9" x14ac:dyDescent="0.35">
      <c r="A219" s="15" t="s">
        <v>70</v>
      </c>
      <c r="B219" s="11">
        <v>30256</v>
      </c>
      <c r="C219" s="12">
        <v>1</v>
      </c>
      <c r="D219" s="13">
        <v>218</v>
      </c>
      <c r="F219" s="15" t="s">
        <v>71</v>
      </c>
      <c r="G219" s="11">
        <v>30256</v>
      </c>
      <c r="H219" s="12">
        <v>0.5</v>
      </c>
      <c r="I219" s="13">
        <v>109</v>
      </c>
    </row>
    <row r="220" spans="1:9" x14ac:dyDescent="0.35">
      <c r="A220" s="15" t="s">
        <v>70</v>
      </c>
      <c r="B220" s="11">
        <v>30286</v>
      </c>
      <c r="C220" s="12">
        <v>1</v>
      </c>
      <c r="D220" s="13">
        <v>219</v>
      </c>
      <c r="F220" s="15" t="s">
        <v>71</v>
      </c>
      <c r="G220" s="11">
        <v>30286</v>
      </c>
      <c r="H220" s="12">
        <v>0.5</v>
      </c>
      <c r="I220" s="13">
        <v>109.5</v>
      </c>
    </row>
    <row r="221" spans="1:9" x14ac:dyDescent="0.35">
      <c r="A221" s="15" t="s">
        <v>70</v>
      </c>
      <c r="B221" s="11">
        <v>30317</v>
      </c>
      <c r="C221" s="12">
        <v>1</v>
      </c>
      <c r="D221" s="13">
        <v>220</v>
      </c>
      <c r="F221" s="15" t="s">
        <v>71</v>
      </c>
      <c r="G221" s="11">
        <v>30317</v>
      </c>
      <c r="H221" s="12">
        <v>0.5</v>
      </c>
      <c r="I221" s="13">
        <v>110</v>
      </c>
    </row>
    <row r="222" spans="1:9" x14ac:dyDescent="0.35">
      <c r="A222" s="15" t="s">
        <v>70</v>
      </c>
      <c r="B222" s="11">
        <v>30348</v>
      </c>
      <c r="C222" s="12">
        <v>1</v>
      </c>
      <c r="D222" s="13">
        <v>221</v>
      </c>
      <c r="F222" s="15" t="s">
        <v>71</v>
      </c>
      <c r="G222" s="11">
        <v>30348</v>
      </c>
      <c r="H222" s="12">
        <v>0.5</v>
      </c>
      <c r="I222" s="13">
        <v>110.5</v>
      </c>
    </row>
    <row r="223" spans="1:9" x14ac:dyDescent="0.35">
      <c r="A223" s="15" t="s">
        <v>70</v>
      </c>
      <c r="B223" s="11">
        <v>30376</v>
      </c>
      <c r="C223" s="12">
        <v>1</v>
      </c>
      <c r="D223" s="13">
        <v>222</v>
      </c>
      <c r="F223" s="15" t="s">
        <v>71</v>
      </c>
      <c r="G223" s="11">
        <v>30376</v>
      </c>
      <c r="H223" s="12">
        <v>0.5</v>
      </c>
      <c r="I223" s="13">
        <v>111</v>
      </c>
    </row>
    <row r="224" spans="1:9" x14ac:dyDescent="0.35">
      <c r="A224" s="15" t="s">
        <v>70</v>
      </c>
      <c r="B224" s="11">
        <v>30407</v>
      </c>
      <c r="C224" s="12">
        <v>1</v>
      </c>
      <c r="D224" s="13">
        <v>223</v>
      </c>
      <c r="F224" s="15" t="s">
        <v>71</v>
      </c>
      <c r="G224" s="11">
        <v>30407</v>
      </c>
      <c r="H224" s="12">
        <v>0.5</v>
      </c>
      <c r="I224" s="13">
        <v>111.5</v>
      </c>
    </row>
    <row r="225" spans="1:9" x14ac:dyDescent="0.35">
      <c r="A225" s="15" t="s">
        <v>70</v>
      </c>
      <c r="B225" s="11">
        <v>30437</v>
      </c>
      <c r="C225" s="12">
        <v>1</v>
      </c>
      <c r="D225" s="13">
        <v>224</v>
      </c>
      <c r="F225" s="15" t="s">
        <v>71</v>
      </c>
      <c r="G225" s="11">
        <v>30437</v>
      </c>
      <c r="H225" s="12">
        <v>0.5</v>
      </c>
      <c r="I225" s="13">
        <v>112</v>
      </c>
    </row>
    <row r="226" spans="1:9" x14ac:dyDescent="0.35">
      <c r="A226" s="15" t="s">
        <v>70</v>
      </c>
      <c r="B226" s="11">
        <v>30468</v>
      </c>
      <c r="C226" s="12">
        <v>1</v>
      </c>
      <c r="D226" s="13">
        <v>225</v>
      </c>
      <c r="F226" s="15" t="s">
        <v>71</v>
      </c>
      <c r="G226" s="11">
        <v>30468</v>
      </c>
      <c r="H226" s="12">
        <v>0.5</v>
      </c>
      <c r="I226" s="13">
        <v>112.5</v>
      </c>
    </row>
    <row r="227" spans="1:9" x14ac:dyDescent="0.35">
      <c r="A227" s="15" t="s">
        <v>70</v>
      </c>
      <c r="B227" s="11">
        <v>30498</v>
      </c>
      <c r="C227" s="12">
        <v>1</v>
      </c>
      <c r="D227" s="13">
        <v>226</v>
      </c>
      <c r="F227" s="15" t="s">
        <v>71</v>
      </c>
      <c r="G227" s="11">
        <v>30498</v>
      </c>
      <c r="H227" s="12">
        <v>0.5</v>
      </c>
      <c r="I227" s="13">
        <v>113</v>
      </c>
    </row>
    <row r="228" spans="1:9" x14ac:dyDescent="0.35">
      <c r="A228" s="15" t="s">
        <v>70</v>
      </c>
      <c r="B228" s="11">
        <v>30529</v>
      </c>
      <c r="C228" s="12">
        <v>1</v>
      </c>
      <c r="D228" s="13">
        <v>227</v>
      </c>
      <c r="F228" s="15" t="s">
        <v>71</v>
      </c>
      <c r="G228" s="11">
        <v>30529</v>
      </c>
      <c r="H228" s="12">
        <v>0.5</v>
      </c>
      <c r="I228" s="13">
        <v>113.5</v>
      </c>
    </row>
    <row r="229" spans="1:9" x14ac:dyDescent="0.35">
      <c r="A229" s="15" t="s">
        <v>70</v>
      </c>
      <c r="B229" s="11">
        <v>30560</v>
      </c>
      <c r="C229" s="12">
        <v>1</v>
      </c>
      <c r="D229" s="13">
        <v>228</v>
      </c>
      <c r="F229" s="15" t="s">
        <v>71</v>
      </c>
      <c r="G229" s="11">
        <v>30560</v>
      </c>
      <c r="H229" s="12">
        <v>0.5</v>
      </c>
      <c r="I229" s="13">
        <v>114</v>
      </c>
    </row>
    <row r="230" spans="1:9" x14ac:dyDescent="0.35">
      <c r="A230" s="15" t="s">
        <v>70</v>
      </c>
      <c r="B230" s="11">
        <v>30590</v>
      </c>
      <c r="C230" s="12">
        <v>1</v>
      </c>
      <c r="D230" s="13">
        <v>229</v>
      </c>
      <c r="F230" s="15" t="s">
        <v>71</v>
      </c>
      <c r="G230" s="11">
        <v>30590</v>
      </c>
      <c r="H230" s="12">
        <v>0.5</v>
      </c>
      <c r="I230" s="13">
        <v>114.5</v>
      </c>
    </row>
    <row r="231" spans="1:9" x14ac:dyDescent="0.35">
      <c r="A231" s="15" t="s">
        <v>70</v>
      </c>
      <c r="B231" s="11">
        <v>30621</v>
      </c>
      <c r="C231" s="12">
        <v>1</v>
      </c>
      <c r="D231" s="13">
        <v>230</v>
      </c>
      <c r="F231" s="15" t="s">
        <v>71</v>
      </c>
      <c r="G231" s="11">
        <v>30621</v>
      </c>
      <c r="H231" s="12">
        <v>0.5</v>
      </c>
      <c r="I231" s="13">
        <v>115</v>
      </c>
    </row>
    <row r="232" spans="1:9" x14ac:dyDescent="0.35">
      <c r="A232" s="15" t="s">
        <v>70</v>
      </c>
      <c r="B232" s="11">
        <v>30651</v>
      </c>
      <c r="C232" s="12">
        <v>1</v>
      </c>
      <c r="D232" s="13">
        <v>231</v>
      </c>
      <c r="F232" s="15" t="s">
        <v>71</v>
      </c>
      <c r="G232" s="11">
        <v>30651</v>
      </c>
      <c r="H232" s="12">
        <v>0.5</v>
      </c>
      <c r="I232" s="13">
        <v>115.5</v>
      </c>
    </row>
    <row r="233" spans="1:9" x14ac:dyDescent="0.35">
      <c r="A233" s="15" t="s">
        <v>70</v>
      </c>
      <c r="B233" s="11">
        <v>30682</v>
      </c>
      <c r="C233" s="12">
        <v>1</v>
      </c>
      <c r="D233" s="13">
        <v>232</v>
      </c>
      <c r="F233" s="15" t="s">
        <v>71</v>
      </c>
      <c r="G233" s="11">
        <v>30682</v>
      </c>
      <c r="H233" s="12">
        <v>0.5</v>
      </c>
      <c r="I233" s="13">
        <v>116</v>
      </c>
    </row>
    <row r="234" spans="1:9" x14ac:dyDescent="0.35">
      <c r="A234" s="15" t="s">
        <v>70</v>
      </c>
      <c r="B234" s="11">
        <v>30713</v>
      </c>
      <c r="C234" s="12">
        <v>1</v>
      </c>
      <c r="D234" s="13">
        <v>233</v>
      </c>
      <c r="F234" s="15" t="s">
        <v>71</v>
      </c>
      <c r="G234" s="11">
        <v>30713</v>
      </c>
      <c r="H234" s="12">
        <v>0.5</v>
      </c>
      <c r="I234" s="13">
        <v>116.5</v>
      </c>
    </row>
    <row r="235" spans="1:9" x14ac:dyDescent="0.35">
      <c r="A235" s="15" t="s">
        <v>70</v>
      </c>
      <c r="B235" s="11">
        <v>30742</v>
      </c>
      <c r="C235" s="12">
        <v>1</v>
      </c>
      <c r="D235" s="13">
        <v>234</v>
      </c>
      <c r="F235" s="15" t="s">
        <v>71</v>
      </c>
      <c r="G235" s="11">
        <v>30742</v>
      </c>
      <c r="H235" s="12">
        <v>0.5</v>
      </c>
      <c r="I235" s="13">
        <v>117</v>
      </c>
    </row>
    <row r="236" spans="1:9" x14ac:dyDescent="0.35">
      <c r="A236" s="15" t="s">
        <v>70</v>
      </c>
      <c r="B236" s="11">
        <v>30773</v>
      </c>
      <c r="C236" s="12">
        <v>1</v>
      </c>
      <c r="D236" s="13">
        <v>235</v>
      </c>
      <c r="F236" s="15" t="s">
        <v>71</v>
      </c>
      <c r="G236" s="11">
        <v>30773</v>
      </c>
      <c r="H236" s="12">
        <v>0.5</v>
      </c>
      <c r="I236" s="13">
        <v>117.5</v>
      </c>
    </row>
    <row r="237" spans="1:9" x14ac:dyDescent="0.35">
      <c r="A237" s="15" t="s">
        <v>70</v>
      </c>
      <c r="B237" s="11">
        <v>30803</v>
      </c>
      <c r="C237" s="12">
        <v>1</v>
      </c>
      <c r="D237" s="13">
        <v>236</v>
      </c>
      <c r="F237" s="15" t="s">
        <v>71</v>
      </c>
      <c r="G237" s="11">
        <v>30803</v>
      </c>
      <c r="H237" s="12">
        <v>0.5</v>
      </c>
      <c r="I237" s="13">
        <v>118</v>
      </c>
    </row>
    <row r="238" spans="1:9" x14ac:dyDescent="0.35">
      <c r="A238" s="15" t="s">
        <v>70</v>
      </c>
      <c r="B238" s="11">
        <v>30834</v>
      </c>
      <c r="C238" s="12">
        <v>1</v>
      </c>
      <c r="D238" s="13">
        <v>237</v>
      </c>
      <c r="F238" s="15" t="s">
        <v>71</v>
      </c>
      <c r="G238" s="11">
        <v>30834</v>
      </c>
      <c r="H238" s="12">
        <v>0.5</v>
      </c>
      <c r="I238" s="13">
        <v>118.5</v>
      </c>
    </row>
    <row r="239" spans="1:9" x14ac:dyDescent="0.35">
      <c r="A239" s="15" t="s">
        <v>70</v>
      </c>
      <c r="B239" s="11">
        <v>30864</v>
      </c>
      <c r="C239" s="12">
        <v>1</v>
      </c>
      <c r="D239" s="13">
        <v>238</v>
      </c>
      <c r="F239" s="15" t="s">
        <v>71</v>
      </c>
      <c r="G239" s="11">
        <v>30864</v>
      </c>
      <c r="H239" s="12">
        <v>0.5</v>
      </c>
      <c r="I239" s="13">
        <v>119</v>
      </c>
    </row>
    <row r="240" spans="1:9" x14ac:dyDescent="0.35">
      <c r="A240" s="15" t="s">
        <v>70</v>
      </c>
      <c r="B240" s="11">
        <v>30895</v>
      </c>
      <c r="C240" s="12">
        <v>1</v>
      </c>
      <c r="D240" s="13">
        <v>239</v>
      </c>
      <c r="F240" s="15" t="s">
        <v>71</v>
      </c>
      <c r="G240" s="11">
        <v>30895</v>
      </c>
      <c r="H240" s="12">
        <v>0.5</v>
      </c>
      <c r="I240" s="13">
        <v>119.5</v>
      </c>
    </row>
    <row r="241" spans="1:9" x14ac:dyDescent="0.35">
      <c r="A241" s="15" t="s">
        <v>70</v>
      </c>
      <c r="B241" s="11">
        <v>30926</v>
      </c>
      <c r="C241" s="12">
        <v>1</v>
      </c>
      <c r="D241" s="13">
        <v>240</v>
      </c>
      <c r="F241" s="15" t="s">
        <v>71</v>
      </c>
      <c r="G241" s="11">
        <v>30926</v>
      </c>
      <c r="H241" s="12">
        <v>0.5</v>
      </c>
      <c r="I241" s="13">
        <v>120</v>
      </c>
    </row>
    <row r="242" spans="1:9" x14ac:dyDescent="0.35">
      <c r="A242" s="15" t="s">
        <v>70</v>
      </c>
      <c r="B242" s="11">
        <v>30956</v>
      </c>
      <c r="C242" s="12">
        <v>1</v>
      </c>
      <c r="D242" s="13">
        <v>241</v>
      </c>
      <c r="F242" s="15" t="s">
        <v>71</v>
      </c>
      <c r="G242" s="11">
        <v>30956</v>
      </c>
      <c r="H242" s="12">
        <v>0.5</v>
      </c>
      <c r="I242" s="13">
        <v>120.5</v>
      </c>
    </row>
    <row r="243" spans="1:9" x14ac:dyDescent="0.35">
      <c r="A243" s="15" t="s">
        <v>70</v>
      </c>
      <c r="B243" s="11">
        <v>30987</v>
      </c>
      <c r="C243" s="12">
        <v>1</v>
      </c>
      <c r="D243" s="13">
        <v>242</v>
      </c>
      <c r="F243" s="15" t="s">
        <v>71</v>
      </c>
      <c r="G243" s="11">
        <v>30987</v>
      </c>
      <c r="H243" s="12">
        <v>0.5</v>
      </c>
      <c r="I243" s="13">
        <v>121</v>
      </c>
    </row>
    <row r="244" spans="1:9" x14ac:dyDescent="0.35">
      <c r="A244" s="15" t="s">
        <v>70</v>
      </c>
      <c r="B244" s="11">
        <v>31017</v>
      </c>
      <c r="C244" s="12">
        <v>1</v>
      </c>
      <c r="D244" s="13">
        <v>243</v>
      </c>
      <c r="F244" s="15" t="s">
        <v>71</v>
      </c>
      <c r="G244" s="11">
        <v>31017</v>
      </c>
      <c r="H244" s="12">
        <v>0.5</v>
      </c>
      <c r="I244" s="13">
        <v>121.5</v>
      </c>
    </row>
    <row r="245" spans="1:9" x14ac:dyDescent="0.35">
      <c r="A245" s="15" t="s">
        <v>70</v>
      </c>
      <c r="B245" s="11">
        <v>31048</v>
      </c>
      <c r="C245" s="12">
        <v>1</v>
      </c>
      <c r="D245" s="13">
        <v>244</v>
      </c>
      <c r="F245" s="15" t="s">
        <v>71</v>
      </c>
      <c r="G245" s="11">
        <v>31048</v>
      </c>
      <c r="H245" s="12">
        <v>0.5</v>
      </c>
      <c r="I245" s="13">
        <v>122</v>
      </c>
    </row>
    <row r="246" spans="1:9" x14ac:dyDescent="0.35">
      <c r="A246" s="15" t="s">
        <v>70</v>
      </c>
      <c r="B246" s="11">
        <v>31079</v>
      </c>
      <c r="C246" s="12">
        <v>1</v>
      </c>
      <c r="D246" s="13">
        <v>245</v>
      </c>
      <c r="F246" s="15" t="s">
        <v>71</v>
      </c>
      <c r="G246" s="11">
        <v>31079</v>
      </c>
      <c r="H246" s="12">
        <v>0.5</v>
      </c>
      <c r="I246" s="13">
        <v>122.5</v>
      </c>
    </row>
    <row r="247" spans="1:9" x14ac:dyDescent="0.35">
      <c r="A247" s="15" t="s">
        <v>70</v>
      </c>
      <c r="B247" s="11">
        <v>31107</v>
      </c>
      <c r="C247" s="12">
        <v>1</v>
      </c>
      <c r="D247" s="13">
        <v>246</v>
      </c>
      <c r="F247" s="15" t="s">
        <v>71</v>
      </c>
      <c r="G247" s="11">
        <v>31107</v>
      </c>
      <c r="H247" s="12">
        <v>0.5</v>
      </c>
      <c r="I247" s="13">
        <v>123</v>
      </c>
    </row>
    <row r="248" spans="1:9" x14ac:dyDescent="0.35">
      <c r="A248" s="15" t="s">
        <v>70</v>
      </c>
      <c r="B248" s="11">
        <v>31138</v>
      </c>
      <c r="C248" s="12">
        <v>1</v>
      </c>
      <c r="D248" s="13">
        <v>247</v>
      </c>
      <c r="F248" s="15" t="s">
        <v>71</v>
      </c>
      <c r="G248" s="11">
        <v>31138</v>
      </c>
      <c r="H248" s="12">
        <v>0.5</v>
      </c>
      <c r="I248" s="13">
        <v>123.5</v>
      </c>
    </row>
    <row r="249" spans="1:9" x14ac:dyDescent="0.35">
      <c r="A249" s="15" t="s">
        <v>70</v>
      </c>
      <c r="B249" s="11">
        <v>31168</v>
      </c>
      <c r="C249" s="12">
        <v>1</v>
      </c>
      <c r="D249" s="13">
        <v>248</v>
      </c>
      <c r="F249" s="15" t="s">
        <v>71</v>
      </c>
      <c r="G249" s="11">
        <v>31168</v>
      </c>
      <c r="H249" s="12">
        <v>0.5</v>
      </c>
      <c r="I249" s="13">
        <v>124</v>
      </c>
    </row>
    <row r="250" spans="1:9" x14ac:dyDescent="0.35">
      <c r="A250" s="15" t="s">
        <v>70</v>
      </c>
      <c r="B250" s="11">
        <v>31199</v>
      </c>
      <c r="C250" s="12">
        <v>1</v>
      </c>
      <c r="D250" s="13">
        <v>249</v>
      </c>
      <c r="F250" s="15" t="s">
        <v>71</v>
      </c>
      <c r="G250" s="11">
        <v>31199</v>
      </c>
      <c r="H250" s="12">
        <v>0.5</v>
      </c>
      <c r="I250" s="13">
        <v>124.5</v>
      </c>
    </row>
    <row r="251" spans="1:9" x14ac:dyDescent="0.35">
      <c r="A251" s="15" t="s">
        <v>70</v>
      </c>
      <c r="B251" s="11">
        <v>31229</v>
      </c>
      <c r="C251" s="12">
        <v>1</v>
      </c>
      <c r="D251" s="13">
        <v>250</v>
      </c>
      <c r="F251" s="15" t="s">
        <v>71</v>
      </c>
      <c r="G251" s="11">
        <v>31229</v>
      </c>
      <c r="H251" s="12">
        <v>0.5</v>
      </c>
      <c r="I251" s="13">
        <v>125</v>
      </c>
    </row>
    <row r="252" spans="1:9" x14ac:dyDescent="0.35">
      <c r="A252" s="15" t="s">
        <v>70</v>
      </c>
      <c r="B252" s="11">
        <v>31260</v>
      </c>
      <c r="C252" s="12">
        <v>1</v>
      </c>
      <c r="D252" s="13">
        <v>251</v>
      </c>
      <c r="F252" s="15" t="s">
        <v>71</v>
      </c>
      <c r="G252" s="11">
        <v>31260</v>
      </c>
      <c r="H252" s="12">
        <v>0.5</v>
      </c>
      <c r="I252" s="13">
        <v>125.5</v>
      </c>
    </row>
    <row r="253" spans="1:9" x14ac:dyDescent="0.35">
      <c r="A253" s="15" t="s">
        <v>70</v>
      </c>
      <c r="B253" s="11">
        <v>31291</v>
      </c>
      <c r="C253" s="12">
        <v>1</v>
      </c>
      <c r="D253" s="13">
        <v>252</v>
      </c>
      <c r="F253" s="15" t="s">
        <v>71</v>
      </c>
      <c r="G253" s="11">
        <v>31291</v>
      </c>
      <c r="H253" s="12">
        <v>0.5</v>
      </c>
      <c r="I253" s="13">
        <v>126</v>
      </c>
    </row>
    <row r="254" spans="1:9" x14ac:dyDescent="0.35">
      <c r="A254" s="15" t="s">
        <v>70</v>
      </c>
      <c r="B254" s="11">
        <v>31321</v>
      </c>
      <c r="C254" s="12">
        <v>1</v>
      </c>
      <c r="D254" s="13">
        <v>253</v>
      </c>
      <c r="F254" s="15" t="s">
        <v>71</v>
      </c>
      <c r="G254" s="11">
        <v>31321</v>
      </c>
      <c r="H254" s="12">
        <v>0.5</v>
      </c>
      <c r="I254" s="13">
        <v>126.5</v>
      </c>
    </row>
    <row r="255" spans="1:9" x14ac:dyDescent="0.35">
      <c r="A255" s="15" t="s">
        <v>70</v>
      </c>
      <c r="B255" s="11">
        <v>31352</v>
      </c>
      <c r="C255" s="12">
        <v>1</v>
      </c>
      <c r="D255" s="13">
        <v>254</v>
      </c>
      <c r="F255" s="15" t="s">
        <v>71</v>
      </c>
      <c r="G255" s="11">
        <v>31352</v>
      </c>
      <c r="H255" s="12">
        <v>0.5</v>
      </c>
      <c r="I255" s="13">
        <v>127</v>
      </c>
    </row>
    <row r="256" spans="1:9" x14ac:dyDescent="0.35">
      <c r="A256" s="15" t="s">
        <v>70</v>
      </c>
      <c r="B256" s="11">
        <v>31382</v>
      </c>
      <c r="C256" s="12">
        <v>1</v>
      </c>
      <c r="D256" s="13">
        <v>255</v>
      </c>
      <c r="F256" s="15" t="s">
        <v>71</v>
      </c>
      <c r="G256" s="11">
        <v>31382</v>
      </c>
      <c r="H256" s="12">
        <v>0.5</v>
      </c>
      <c r="I256" s="13">
        <v>127.5</v>
      </c>
    </row>
    <row r="257" spans="1:9" x14ac:dyDescent="0.35">
      <c r="A257" s="15" t="s">
        <v>70</v>
      </c>
      <c r="B257" s="11">
        <v>31413</v>
      </c>
      <c r="C257" s="12">
        <v>1</v>
      </c>
      <c r="D257" s="13">
        <v>256</v>
      </c>
      <c r="F257" s="15" t="s">
        <v>71</v>
      </c>
      <c r="G257" s="11">
        <v>31413</v>
      </c>
      <c r="H257" s="12">
        <v>0.5</v>
      </c>
      <c r="I257" s="13">
        <v>128</v>
      </c>
    </row>
    <row r="258" spans="1:9" x14ac:dyDescent="0.35">
      <c r="A258" s="15" t="s">
        <v>70</v>
      </c>
      <c r="B258" s="11">
        <v>31444</v>
      </c>
      <c r="C258" s="12">
        <v>1</v>
      </c>
      <c r="D258" s="13">
        <v>257</v>
      </c>
      <c r="F258" s="15" t="s">
        <v>71</v>
      </c>
      <c r="G258" s="11">
        <v>31444</v>
      </c>
      <c r="H258" s="12">
        <v>0.5</v>
      </c>
      <c r="I258" s="13">
        <v>128.5</v>
      </c>
    </row>
    <row r="259" spans="1:9" x14ac:dyDescent="0.35">
      <c r="A259" s="15" t="s">
        <v>70</v>
      </c>
      <c r="B259" s="11">
        <v>31472</v>
      </c>
      <c r="C259" s="12">
        <v>1</v>
      </c>
      <c r="D259" s="13">
        <v>258</v>
      </c>
      <c r="F259" s="15" t="s">
        <v>71</v>
      </c>
      <c r="G259" s="11">
        <v>31472</v>
      </c>
      <c r="H259" s="12">
        <v>0.5</v>
      </c>
      <c r="I259" s="13">
        <v>129</v>
      </c>
    </row>
    <row r="260" spans="1:9" x14ac:dyDescent="0.35">
      <c r="A260" s="15" t="s">
        <v>70</v>
      </c>
      <c r="B260" s="11">
        <v>31503</v>
      </c>
      <c r="C260" s="12">
        <v>1</v>
      </c>
      <c r="D260" s="13">
        <v>259</v>
      </c>
      <c r="F260" s="15" t="s">
        <v>71</v>
      </c>
      <c r="G260" s="11">
        <v>31503</v>
      </c>
      <c r="H260" s="12">
        <v>0.5</v>
      </c>
      <c r="I260" s="13">
        <v>129.5</v>
      </c>
    </row>
    <row r="261" spans="1:9" x14ac:dyDescent="0.35">
      <c r="A261" s="15" t="s">
        <v>70</v>
      </c>
      <c r="B261" s="11">
        <v>31533</v>
      </c>
      <c r="C261" s="12">
        <v>1</v>
      </c>
      <c r="D261" s="13">
        <v>260</v>
      </c>
      <c r="F261" s="15" t="s">
        <v>71</v>
      </c>
      <c r="G261" s="11">
        <v>31533</v>
      </c>
      <c r="H261" s="12">
        <v>0.5</v>
      </c>
      <c r="I261" s="13">
        <v>130</v>
      </c>
    </row>
    <row r="262" spans="1:9" x14ac:dyDescent="0.35">
      <c r="A262" s="15" t="s">
        <v>70</v>
      </c>
      <c r="B262" s="11">
        <v>31564</v>
      </c>
      <c r="C262" s="12">
        <v>1</v>
      </c>
      <c r="D262" s="13">
        <v>261</v>
      </c>
      <c r="F262" s="15" t="s">
        <v>71</v>
      </c>
      <c r="G262" s="11">
        <v>31564</v>
      </c>
      <c r="H262" s="12">
        <v>0.5</v>
      </c>
      <c r="I262" s="13">
        <v>130.5</v>
      </c>
    </row>
    <row r="263" spans="1:9" x14ac:dyDescent="0.35">
      <c r="A263" s="15" t="s">
        <v>70</v>
      </c>
      <c r="B263" s="11">
        <v>31594</v>
      </c>
      <c r="C263" s="12">
        <v>1</v>
      </c>
      <c r="D263" s="13">
        <v>262</v>
      </c>
      <c r="F263" s="15" t="s">
        <v>71</v>
      </c>
      <c r="G263" s="11">
        <v>31594</v>
      </c>
      <c r="H263" s="12">
        <v>0.5</v>
      </c>
      <c r="I263" s="13">
        <v>131</v>
      </c>
    </row>
    <row r="264" spans="1:9" x14ac:dyDescent="0.35">
      <c r="A264" s="15" t="s">
        <v>70</v>
      </c>
      <c r="B264" s="11">
        <v>31625</v>
      </c>
      <c r="C264" s="12">
        <v>1</v>
      </c>
      <c r="D264" s="13">
        <v>263</v>
      </c>
      <c r="F264" s="15" t="s">
        <v>71</v>
      </c>
      <c r="G264" s="11">
        <v>31625</v>
      </c>
      <c r="H264" s="12">
        <v>0.5</v>
      </c>
      <c r="I264" s="13">
        <v>131.5</v>
      </c>
    </row>
    <row r="265" spans="1:9" x14ac:dyDescent="0.35">
      <c r="A265" s="15" t="s">
        <v>70</v>
      </c>
      <c r="B265" s="11">
        <v>31656</v>
      </c>
      <c r="C265" s="12">
        <v>1</v>
      </c>
      <c r="D265" s="13">
        <v>264</v>
      </c>
      <c r="F265" s="15" t="s">
        <v>71</v>
      </c>
      <c r="G265" s="11">
        <v>31656</v>
      </c>
      <c r="H265" s="12">
        <v>0.5</v>
      </c>
      <c r="I265" s="13">
        <v>132</v>
      </c>
    </row>
    <row r="266" spans="1:9" x14ac:dyDescent="0.35">
      <c r="A266" s="15" t="s">
        <v>70</v>
      </c>
      <c r="B266" s="11">
        <v>31686</v>
      </c>
      <c r="C266" s="12">
        <v>1</v>
      </c>
      <c r="D266" s="13">
        <v>265</v>
      </c>
      <c r="F266" s="15" t="s">
        <v>71</v>
      </c>
      <c r="G266" s="11">
        <v>31686</v>
      </c>
      <c r="H266" s="12">
        <v>0.5</v>
      </c>
      <c r="I266" s="13">
        <v>132.5</v>
      </c>
    </row>
    <row r="267" spans="1:9" x14ac:dyDescent="0.35">
      <c r="A267" s="15" t="s">
        <v>70</v>
      </c>
      <c r="B267" s="11">
        <v>31717</v>
      </c>
      <c r="C267" s="12">
        <v>1</v>
      </c>
      <c r="D267" s="13">
        <v>266</v>
      </c>
      <c r="F267" s="15" t="s">
        <v>71</v>
      </c>
      <c r="G267" s="11">
        <v>31717</v>
      </c>
      <c r="H267" s="12">
        <v>0.5</v>
      </c>
      <c r="I267" s="13">
        <v>133</v>
      </c>
    </row>
    <row r="268" spans="1:9" x14ac:dyDescent="0.35">
      <c r="A268" s="15" t="s">
        <v>70</v>
      </c>
      <c r="B268" s="11">
        <v>31747</v>
      </c>
      <c r="C268" s="12">
        <v>1</v>
      </c>
      <c r="D268" s="13">
        <v>267</v>
      </c>
      <c r="F268" s="15" t="s">
        <v>71</v>
      </c>
      <c r="G268" s="11">
        <v>31747</v>
      </c>
      <c r="H268" s="12">
        <v>0.5</v>
      </c>
      <c r="I268" s="13">
        <v>133.5</v>
      </c>
    </row>
    <row r="269" spans="1:9" x14ac:dyDescent="0.35">
      <c r="A269" s="15" t="s">
        <v>70</v>
      </c>
      <c r="B269" s="11">
        <v>31778</v>
      </c>
      <c r="C269" s="12">
        <v>1</v>
      </c>
      <c r="D269" s="13">
        <v>268</v>
      </c>
      <c r="F269" s="15" t="s">
        <v>71</v>
      </c>
      <c r="G269" s="11">
        <v>31778</v>
      </c>
      <c r="H269" s="12">
        <v>0.5</v>
      </c>
      <c r="I269" s="13">
        <v>134</v>
      </c>
    </row>
    <row r="270" spans="1:9" x14ac:dyDescent="0.35">
      <c r="A270" s="15" t="s">
        <v>70</v>
      </c>
      <c r="B270" s="11">
        <v>31809</v>
      </c>
      <c r="C270" s="12">
        <v>1</v>
      </c>
      <c r="D270" s="13">
        <v>269</v>
      </c>
      <c r="F270" s="15" t="s">
        <v>71</v>
      </c>
      <c r="G270" s="11">
        <v>31809</v>
      </c>
      <c r="H270" s="12">
        <v>0.5</v>
      </c>
      <c r="I270" s="13">
        <v>134.5</v>
      </c>
    </row>
    <row r="271" spans="1:9" x14ac:dyDescent="0.35">
      <c r="A271" s="15" t="s">
        <v>70</v>
      </c>
      <c r="B271" s="11">
        <v>31837</v>
      </c>
      <c r="C271" s="12">
        <v>1</v>
      </c>
      <c r="D271" s="13">
        <v>270</v>
      </c>
      <c r="F271" s="15" t="s">
        <v>71</v>
      </c>
      <c r="G271" s="11">
        <v>31837</v>
      </c>
      <c r="H271" s="12">
        <v>0.5</v>
      </c>
      <c r="I271" s="13">
        <v>135</v>
      </c>
    </row>
    <row r="272" spans="1:9" x14ac:dyDescent="0.35">
      <c r="A272" s="15" t="s">
        <v>70</v>
      </c>
      <c r="B272" s="11">
        <v>31868</v>
      </c>
      <c r="C272" s="12">
        <v>1</v>
      </c>
      <c r="D272" s="13">
        <v>271</v>
      </c>
      <c r="F272" s="15" t="s">
        <v>71</v>
      </c>
      <c r="G272" s="11">
        <v>31868</v>
      </c>
      <c r="H272" s="12">
        <v>0.5</v>
      </c>
      <c r="I272" s="13">
        <v>135.5</v>
      </c>
    </row>
    <row r="273" spans="1:9" x14ac:dyDescent="0.35">
      <c r="A273" s="15" t="s">
        <v>70</v>
      </c>
      <c r="B273" s="11">
        <v>31898</v>
      </c>
      <c r="C273" s="12">
        <v>1</v>
      </c>
      <c r="D273" s="13">
        <v>272</v>
      </c>
      <c r="F273" s="15" t="s">
        <v>71</v>
      </c>
      <c r="G273" s="11">
        <v>31898</v>
      </c>
      <c r="H273" s="12">
        <v>0.5</v>
      </c>
      <c r="I273" s="13">
        <v>136</v>
      </c>
    </row>
    <row r="274" spans="1:9" x14ac:dyDescent="0.35">
      <c r="A274" s="15" t="s">
        <v>70</v>
      </c>
      <c r="B274" s="11">
        <v>31929</v>
      </c>
      <c r="C274" s="12">
        <v>1</v>
      </c>
      <c r="D274" s="13">
        <v>273</v>
      </c>
      <c r="F274" s="15" t="s">
        <v>71</v>
      </c>
      <c r="G274" s="11">
        <v>31929</v>
      </c>
      <c r="H274" s="12">
        <v>0.5</v>
      </c>
      <c r="I274" s="13">
        <v>136.5</v>
      </c>
    </row>
    <row r="275" spans="1:9" x14ac:dyDescent="0.35">
      <c r="A275" s="15" t="s">
        <v>70</v>
      </c>
      <c r="B275" s="11">
        <v>31959</v>
      </c>
      <c r="C275" s="12">
        <v>1</v>
      </c>
      <c r="D275" s="13">
        <v>274</v>
      </c>
      <c r="F275" s="15" t="s">
        <v>71</v>
      </c>
      <c r="G275" s="11">
        <v>31959</v>
      </c>
      <c r="H275" s="12">
        <v>0.5</v>
      </c>
      <c r="I275" s="13">
        <v>137</v>
      </c>
    </row>
    <row r="276" spans="1:9" x14ac:dyDescent="0.35">
      <c r="A276" s="15" t="s">
        <v>70</v>
      </c>
      <c r="B276" s="11">
        <v>31990</v>
      </c>
      <c r="C276" s="12">
        <v>1</v>
      </c>
      <c r="D276" s="13">
        <v>275</v>
      </c>
      <c r="F276" s="15" t="s">
        <v>71</v>
      </c>
      <c r="G276" s="11">
        <v>31990</v>
      </c>
      <c r="H276" s="12">
        <v>0.5</v>
      </c>
      <c r="I276" s="13">
        <v>137.5</v>
      </c>
    </row>
    <row r="277" spans="1:9" x14ac:dyDescent="0.35">
      <c r="A277" s="15" t="s">
        <v>70</v>
      </c>
      <c r="B277" s="11">
        <v>32021</v>
      </c>
      <c r="C277" s="12">
        <v>1</v>
      </c>
      <c r="D277" s="13">
        <v>276</v>
      </c>
      <c r="F277" s="15" t="s">
        <v>71</v>
      </c>
      <c r="G277" s="11">
        <v>32021</v>
      </c>
      <c r="H277" s="12">
        <v>0.5</v>
      </c>
      <c r="I277" s="13">
        <v>138</v>
      </c>
    </row>
    <row r="278" spans="1:9" x14ac:dyDescent="0.35">
      <c r="A278" s="15" t="s">
        <v>70</v>
      </c>
      <c r="B278" s="11">
        <v>32051</v>
      </c>
      <c r="C278" s="12">
        <v>1</v>
      </c>
      <c r="D278" s="13">
        <v>277</v>
      </c>
      <c r="F278" s="15" t="s">
        <v>71</v>
      </c>
      <c r="G278" s="11">
        <v>32051</v>
      </c>
      <c r="H278" s="12">
        <v>0.5</v>
      </c>
      <c r="I278" s="13">
        <v>138.5</v>
      </c>
    </row>
    <row r="279" spans="1:9" x14ac:dyDescent="0.35">
      <c r="A279" s="15" t="s">
        <v>70</v>
      </c>
      <c r="B279" s="11">
        <v>32082</v>
      </c>
      <c r="C279" s="12">
        <v>1</v>
      </c>
      <c r="D279" s="13">
        <v>278</v>
      </c>
      <c r="F279" s="15" t="s">
        <v>71</v>
      </c>
      <c r="G279" s="11">
        <v>32082</v>
      </c>
      <c r="H279" s="12">
        <v>0.5</v>
      </c>
      <c r="I279" s="13">
        <v>139</v>
      </c>
    </row>
    <row r="280" spans="1:9" x14ac:dyDescent="0.35">
      <c r="A280" s="15" t="s">
        <v>70</v>
      </c>
      <c r="B280" s="11">
        <v>32112</v>
      </c>
      <c r="C280" s="12">
        <v>1</v>
      </c>
      <c r="D280" s="13">
        <v>279</v>
      </c>
      <c r="F280" s="15" t="s">
        <v>71</v>
      </c>
      <c r="G280" s="11">
        <v>32112</v>
      </c>
      <c r="H280" s="12">
        <v>0.5</v>
      </c>
      <c r="I280" s="13">
        <v>139.5</v>
      </c>
    </row>
    <row r="281" spans="1:9" x14ac:dyDescent="0.35">
      <c r="A281" s="15" t="s">
        <v>70</v>
      </c>
      <c r="B281" s="11">
        <v>32143</v>
      </c>
      <c r="C281" s="12">
        <v>1</v>
      </c>
      <c r="D281" s="13">
        <v>280</v>
      </c>
      <c r="F281" s="15" t="s">
        <v>71</v>
      </c>
      <c r="G281" s="11">
        <v>32143</v>
      </c>
      <c r="H281" s="12">
        <v>0.5</v>
      </c>
      <c r="I281" s="13">
        <v>140</v>
      </c>
    </row>
    <row r="282" spans="1:9" x14ac:dyDescent="0.35">
      <c r="A282" s="15" t="s">
        <v>70</v>
      </c>
      <c r="B282" s="11">
        <v>32174</v>
      </c>
      <c r="C282" s="12">
        <v>1</v>
      </c>
      <c r="D282" s="13">
        <v>281</v>
      </c>
      <c r="F282" s="15" t="s">
        <v>71</v>
      </c>
      <c r="G282" s="11">
        <v>32174</v>
      </c>
      <c r="H282" s="12">
        <v>0.5</v>
      </c>
      <c r="I282" s="13">
        <v>140.5</v>
      </c>
    </row>
    <row r="283" spans="1:9" x14ac:dyDescent="0.35">
      <c r="A283" s="15" t="s">
        <v>70</v>
      </c>
      <c r="B283" s="11">
        <v>32203</v>
      </c>
      <c r="C283" s="12">
        <v>1</v>
      </c>
      <c r="D283" s="13">
        <v>282</v>
      </c>
      <c r="F283" s="15" t="s">
        <v>71</v>
      </c>
      <c r="G283" s="11">
        <v>32203</v>
      </c>
      <c r="H283" s="12">
        <v>0.5</v>
      </c>
      <c r="I283" s="13">
        <v>141</v>
      </c>
    </row>
    <row r="284" spans="1:9" x14ac:dyDescent="0.35">
      <c r="A284" s="15" t="s">
        <v>70</v>
      </c>
      <c r="B284" s="11">
        <v>32234</v>
      </c>
      <c r="C284" s="12">
        <v>1</v>
      </c>
      <c r="D284" s="13">
        <v>283</v>
      </c>
      <c r="F284" s="15" t="s">
        <v>71</v>
      </c>
      <c r="G284" s="11">
        <v>32234</v>
      </c>
      <c r="H284" s="12">
        <v>0.5</v>
      </c>
      <c r="I284" s="13">
        <v>141.5</v>
      </c>
    </row>
    <row r="285" spans="1:9" x14ac:dyDescent="0.35">
      <c r="A285" s="15" t="s">
        <v>70</v>
      </c>
      <c r="B285" s="11">
        <v>32264</v>
      </c>
      <c r="C285" s="12">
        <v>1</v>
      </c>
      <c r="D285" s="13">
        <v>284</v>
      </c>
      <c r="F285" s="15" t="s">
        <v>71</v>
      </c>
      <c r="G285" s="11">
        <v>32264</v>
      </c>
      <c r="H285" s="12">
        <v>0.5</v>
      </c>
      <c r="I285" s="13">
        <v>142</v>
      </c>
    </row>
    <row r="286" spans="1:9" x14ac:dyDescent="0.35">
      <c r="A286" s="15" t="s">
        <v>70</v>
      </c>
      <c r="B286" s="11">
        <v>32295</v>
      </c>
      <c r="C286" s="12">
        <v>1</v>
      </c>
      <c r="D286" s="13">
        <v>285</v>
      </c>
      <c r="F286" s="15" t="s">
        <v>71</v>
      </c>
      <c r="G286" s="11">
        <v>32295</v>
      </c>
      <c r="H286" s="12">
        <v>0.5</v>
      </c>
      <c r="I286" s="13">
        <v>142.5</v>
      </c>
    </row>
    <row r="287" spans="1:9" x14ac:dyDescent="0.35">
      <c r="A287" s="15" t="s">
        <v>70</v>
      </c>
      <c r="B287" s="11">
        <v>32325</v>
      </c>
      <c r="C287" s="12">
        <v>1</v>
      </c>
      <c r="D287" s="13">
        <v>286</v>
      </c>
      <c r="F287" s="15" t="s">
        <v>71</v>
      </c>
      <c r="G287" s="11">
        <v>32325</v>
      </c>
      <c r="H287" s="12">
        <v>0.5</v>
      </c>
      <c r="I287" s="13">
        <v>143</v>
      </c>
    </row>
    <row r="288" spans="1:9" x14ac:dyDescent="0.35">
      <c r="A288" s="15" t="s">
        <v>70</v>
      </c>
      <c r="B288" s="11">
        <v>32356</v>
      </c>
      <c r="C288" s="12">
        <v>1</v>
      </c>
      <c r="D288" s="13">
        <v>287</v>
      </c>
      <c r="F288" s="15" t="s">
        <v>71</v>
      </c>
      <c r="G288" s="11">
        <v>32356</v>
      </c>
      <c r="H288" s="12">
        <v>0.5</v>
      </c>
      <c r="I288" s="13">
        <v>143.5</v>
      </c>
    </row>
    <row r="289" spans="1:9" x14ac:dyDescent="0.35">
      <c r="A289" s="15" t="s">
        <v>70</v>
      </c>
      <c r="B289" s="11">
        <v>32387</v>
      </c>
      <c r="C289" s="12">
        <v>1</v>
      </c>
      <c r="D289" s="13">
        <v>288</v>
      </c>
      <c r="F289" s="15" t="s">
        <v>71</v>
      </c>
      <c r="G289" s="11">
        <v>32387</v>
      </c>
      <c r="H289" s="12">
        <v>0.5</v>
      </c>
      <c r="I289" s="13">
        <v>144</v>
      </c>
    </row>
    <row r="290" spans="1:9" x14ac:dyDescent="0.35">
      <c r="A290" s="15" t="s">
        <v>70</v>
      </c>
      <c r="B290" s="11">
        <v>32417</v>
      </c>
      <c r="C290" s="12">
        <v>1</v>
      </c>
      <c r="D290" s="13">
        <v>289</v>
      </c>
      <c r="F290" s="15" t="s">
        <v>71</v>
      </c>
      <c r="G290" s="11">
        <v>32417</v>
      </c>
      <c r="H290" s="12">
        <v>0.5</v>
      </c>
      <c r="I290" s="13">
        <v>144.5</v>
      </c>
    </row>
    <row r="291" spans="1:9" x14ac:dyDescent="0.35">
      <c r="A291" s="15" t="s">
        <v>70</v>
      </c>
      <c r="B291" s="11">
        <v>32448</v>
      </c>
      <c r="C291" s="12">
        <v>1</v>
      </c>
      <c r="D291" s="13">
        <v>290</v>
      </c>
      <c r="F291" s="15" t="s">
        <v>71</v>
      </c>
      <c r="G291" s="11">
        <v>32448</v>
      </c>
      <c r="H291" s="12">
        <v>0.5</v>
      </c>
      <c r="I291" s="13">
        <v>145</v>
      </c>
    </row>
    <row r="292" spans="1:9" x14ac:dyDescent="0.35">
      <c r="A292" s="15" t="s">
        <v>70</v>
      </c>
      <c r="B292" s="11">
        <v>32478</v>
      </c>
      <c r="C292" s="12">
        <v>1</v>
      </c>
      <c r="D292" s="13">
        <v>291</v>
      </c>
      <c r="F292" s="15" t="s">
        <v>71</v>
      </c>
      <c r="G292" s="11">
        <v>32478</v>
      </c>
      <c r="H292" s="12">
        <v>0.5</v>
      </c>
      <c r="I292" s="13">
        <v>145.5</v>
      </c>
    </row>
    <row r="293" spans="1:9" x14ac:dyDescent="0.35">
      <c r="A293" s="15" t="s">
        <v>70</v>
      </c>
      <c r="B293" s="11">
        <v>32509</v>
      </c>
      <c r="C293" s="12">
        <v>1</v>
      </c>
      <c r="D293" s="13">
        <v>292</v>
      </c>
      <c r="F293" s="15" t="s">
        <v>71</v>
      </c>
      <c r="G293" s="11">
        <v>32509</v>
      </c>
      <c r="H293" s="12">
        <v>0.5</v>
      </c>
      <c r="I293" s="13">
        <v>146</v>
      </c>
    </row>
    <row r="294" spans="1:9" x14ac:dyDescent="0.35">
      <c r="A294" s="15" t="s">
        <v>70</v>
      </c>
      <c r="B294" s="11">
        <v>32540</v>
      </c>
      <c r="C294" s="12">
        <v>1</v>
      </c>
      <c r="D294" s="13">
        <v>293</v>
      </c>
      <c r="F294" s="15" t="s">
        <v>71</v>
      </c>
      <c r="G294" s="11">
        <v>32540</v>
      </c>
      <c r="H294" s="12">
        <v>0.5</v>
      </c>
      <c r="I294" s="13">
        <v>146.5</v>
      </c>
    </row>
    <row r="295" spans="1:9" x14ac:dyDescent="0.35">
      <c r="A295" s="15" t="s">
        <v>70</v>
      </c>
      <c r="B295" s="11">
        <v>32568</v>
      </c>
      <c r="C295" s="12">
        <v>1</v>
      </c>
      <c r="D295" s="13">
        <v>294</v>
      </c>
      <c r="F295" s="15" t="s">
        <v>71</v>
      </c>
      <c r="G295" s="11">
        <v>32568</v>
      </c>
      <c r="H295" s="12">
        <v>0.5</v>
      </c>
      <c r="I295" s="13">
        <v>147</v>
      </c>
    </row>
    <row r="296" spans="1:9" x14ac:dyDescent="0.35">
      <c r="A296" s="15" t="s">
        <v>70</v>
      </c>
      <c r="B296" s="11">
        <v>32599</v>
      </c>
      <c r="C296" s="12">
        <v>1</v>
      </c>
      <c r="D296" s="13">
        <v>295</v>
      </c>
      <c r="F296" s="15" t="s">
        <v>71</v>
      </c>
      <c r="G296" s="11">
        <v>32599</v>
      </c>
      <c r="H296" s="12">
        <v>0.5</v>
      </c>
      <c r="I296" s="13">
        <v>147.5</v>
      </c>
    </row>
    <row r="297" spans="1:9" x14ac:dyDescent="0.35">
      <c r="A297" s="15" t="s">
        <v>70</v>
      </c>
      <c r="B297" s="11">
        <v>32629</v>
      </c>
      <c r="C297" s="12">
        <v>1</v>
      </c>
      <c r="D297" s="13">
        <v>296</v>
      </c>
      <c r="F297" s="15" t="s">
        <v>71</v>
      </c>
      <c r="G297" s="11">
        <v>32629</v>
      </c>
      <c r="H297" s="12">
        <v>0.5</v>
      </c>
      <c r="I297" s="13">
        <v>148</v>
      </c>
    </row>
    <row r="298" spans="1:9" x14ac:dyDescent="0.35">
      <c r="A298" s="15" t="s">
        <v>70</v>
      </c>
      <c r="B298" s="11">
        <v>32660</v>
      </c>
      <c r="C298" s="12">
        <v>1</v>
      </c>
      <c r="D298" s="13">
        <v>297</v>
      </c>
      <c r="F298" s="15" t="s">
        <v>71</v>
      </c>
      <c r="G298" s="11">
        <v>32660</v>
      </c>
      <c r="H298" s="12">
        <v>0.5</v>
      </c>
      <c r="I298" s="13">
        <v>148.5</v>
      </c>
    </row>
    <row r="299" spans="1:9" x14ac:dyDescent="0.35">
      <c r="A299" s="15" t="s">
        <v>70</v>
      </c>
      <c r="B299" s="11">
        <v>32690</v>
      </c>
      <c r="C299" s="12">
        <v>1</v>
      </c>
      <c r="D299" s="13">
        <v>298</v>
      </c>
      <c r="F299" s="15" t="s">
        <v>71</v>
      </c>
      <c r="G299" s="11">
        <v>32690</v>
      </c>
      <c r="H299" s="12">
        <v>0.5</v>
      </c>
      <c r="I299" s="13">
        <v>149</v>
      </c>
    </row>
    <row r="300" spans="1:9" x14ac:dyDescent="0.35">
      <c r="A300" s="15" t="s">
        <v>70</v>
      </c>
      <c r="B300" s="11">
        <v>32721</v>
      </c>
      <c r="C300" s="12">
        <v>1</v>
      </c>
      <c r="D300" s="13">
        <v>299</v>
      </c>
      <c r="F300" s="15" t="s">
        <v>71</v>
      </c>
      <c r="G300" s="11">
        <v>32721</v>
      </c>
      <c r="H300" s="12">
        <v>0.5</v>
      </c>
      <c r="I300" s="13">
        <v>149.5</v>
      </c>
    </row>
    <row r="301" spans="1:9" x14ac:dyDescent="0.35">
      <c r="A301" s="15" t="s">
        <v>70</v>
      </c>
      <c r="B301" s="11">
        <v>32752</v>
      </c>
      <c r="C301" s="12">
        <v>1</v>
      </c>
      <c r="D301" s="13">
        <v>300</v>
      </c>
      <c r="F301" s="15" t="s">
        <v>71</v>
      </c>
      <c r="G301" s="11">
        <v>32752</v>
      </c>
      <c r="H301" s="12">
        <v>0.5</v>
      </c>
      <c r="I301" s="13">
        <v>150</v>
      </c>
    </row>
    <row r="302" spans="1:9" x14ac:dyDescent="0.35">
      <c r="A302" s="15" t="s">
        <v>70</v>
      </c>
      <c r="B302" s="11">
        <v>32782</v>
      </c>
      <c r="C302" s="12">
        <v>1</v>
      </c>
      <c r="D302" s="13">
        <v>301</v>
      </c>
      <c r="F302" s="15" t="s">
        <v>71</v>
      </c>
      <c r="G302" s="11">
        <v>32782</v>
      </c>
      <c r="H302" s="12">
        <v>0.5</v>
      </c>
      <c r="I302" s="13">
        <v>150.5</v>
      </c>
    </row>
    <row r="303" spans="1:9" x14ac:dyDescent="0.35">
      <c r="A303" s="15" t="s">
        <v>70</v>
      </c>
      <c r="B303" s="11">
        <v>32813</v>
      </c>
      <c r="C303" s="12">
        <v>1</v>
      </c>
      <c r="D303" s="13">
        <v>302</v>
      </c>
      <c r="F303" s="15" t="s">
        <v>71</v>
      </c>
      <c r="G303" s="11">
        <v>32813</v>
      </c>
      <c r="H303" s="12">
        <v>0.5</v>
      </c>
      <c r="I303" s="13">
        <v>151</v>
      </c>
    </row>
    <row r="304" spans="1:9" x14ac:dyDescent="0.35">
      <c r="A304" s="15" t="s">
        <v>70</v>
      </c>
      <c r="B304" s="11">
        <v>32843</v>
      </c>
      <c r="C304" s="12">
        <v>1</v>
      </c>
      <c r="D304" s="13">
        <v>303</v>
      </c>
      <c r="F304" s="15" t="s">
        <v>71</v>
      </c>
      <c r="G304" s="11">
        <v>32843</v>
      </c>
      <c r="H304" s="12">
        <v>0.5</v>
      </c>
      <c r="I304" s="13">
        <v>151.5</v>
      </c>
    </row>
    <row r="305" spans="1:9" x14ac:dyDescent="0.35">
      <c r="A305" s="15" t="s">
        <v>70</v>
      </c>
      <c r="B305" s="11">
        <v>32874</v>
      </c>
      <c r="C305" s="12">
        <v>1</v>
      </c>
      <c r="D305" s="13">
        <v>304</v>
      </c>
      <c r="F305" s="15" t="s">
        <v>71</v>
      </c>
      <c r="G305" s="11">
        <v>32874</v>
      </c>
      <c r="H305" s="12">
        <v>0.5</v>
      </c>
      <c r="I305" s="13">
        <v>152</v>
      </c>
    </row>
    <row r="306" spans="1:9" x14ac:dyDescent="0.35">
      <c r="A306" s="15" t="s">
        <v>70</v>
      </c>
      <c r="B306" s="11">
        <v>32905</v>
      </c>
      <c r="C306" s="12">
        <v>1</v>
      </c>
      <c r="D306" s="13">
        <v>305</v>
      </c>
      <c r="F306" s="15" t="s">
        <v>71</v>
      </c>
      <c r="G306" s="11">
        <v>32905</v>
      </c>
      <c r="H306" s="12">
        <v>0.5</v>
      </c>
      <c r="I306" s="13">
        <v>152.5</v>
      </c>
    </row>
    <row r="307" spans="1:9" x14ac:dyDescent="0.35">
      <c r="A307" s="15" t="s">
        <v>70</v>
      </c>
      <c r="B307" s="11">
        <v>32933</v>
      </c>
      <c r="C307" s="12">
        <v>1</v>
      </c>
      <c r="D307" s="13">
        <v>306</v>
      </c>
      <c r="F307" s="15" t="s">
        <v>71</v>
      </c>
      <c r="G307" s="11">
        <v>32933</v>
      </c>
      <c r="H307" s="12">
        <v>0.5</v>
      </c>
      <c r="I307" s="13">
        <v>153</v>
      </c>
    </row>
    <row r="308" spans="1:9" x14ac:dyDescent="0.35">
      <c r="A308" s="15" t="s">
        <v>70</v>
      </c>
      <c r="B308" s="11">
        <v>32964</v>
      </c>
      <c r="C308" s="12">
        <v>1</v>
      </c>
      <c r="D308" s="13">
        <v>307</v>
      </c>
      <c r="F308" s="15" t="s">
        <v>71</v>
      </c>
      <c r="G308" s="11">
        <v>32964</v>
      </c>
      <c r="H308" s="12">
        <v>0.5</v>
      </c>
      <c r="I308" s="13">
        <v>153.5</v>
      </c>
    </row>
    <row r="309" spans="1:9" x14ac:dyDescent="0.35">
      <c r="A309" s="15" t="s">
        <v>70</v>
      </c>
      <c r="B309" s="11">
        <v>32994</v>
      </c>
      <c r="C309" s="12">
        <v>1</v>
      </c>
      <c r="D309" s="13">
        <v>308</v>
      </c>
      <c r="F309" s="15" t="s">
        <v>71</v>
      </c>
      <c r="G309" s="11">
        <v>32994</v>
      </c>
      <c r="H309" s="12">
        <v>0.5</v>
      </c>
      <c r="I309" s="13">
        <v>154</v>
      </c>
    </row>
    <row r="310" spans="1:9" x14ac:dyDescent="0.35">
      <c r="A310" s="15" t="s">
        <v>70</v>
      </c>
      <c r="B310" s="11">
        <v>33025</v>
      </c>
      <c r="C310" s="12">
        <v>1</v>
      </c>
      <c r="D310" s="13">
        <v>309</v>
      </c>
      <c r="F310" s="15" t="s">
        <v>71</v>
      </c>
      <c r="G310" s="11">
        <v>33025</v>
      </c>
      <c r="H310" s="12">
        <v>0.5</v>
      </c>
      <c r="I310" s="13">
        <v>154.5</v>
      </c>
    </row>
    <row r="311" spans="1:9" x14ac:dyDescent="0.35">
      <c r="A311" s="15" t="s">
        <v>70</v>
      </c>
      <c r="B311" s="11">
        <v>33055</v>
      </c>
      <c r="C311" s="12">
        <v>1</v>
      </c>
      <c r="D311" s="13">
        <v>310</v>
      </c>
      <c r="F311" s="15" t="s">
        <v>71</v>
      </c>
      <c r="G311" s="11">
        <v>33055</v>
      </c>
      <c r="H311" s="12">
        <v>0.5</v>
      </c>
      <c r="I311" s="13">
        <v>155</v>
      </c>
    </row>
    <row r="312" spans="1:9" x14ac:dyDescent="0.35">
      <c r="A312" s="15" t="s">
        <v>70</v>
      </c>
      <c r="B312" s="11">
        <v>33086</v>
      </c>
      <c r="C312" s="12">
        <v>1</v>
      </c>
      <c r="D312" s="13">
        <v>311</v>
      </c>
      <c r="F312" s="15" t="s">
        <v>71</v>
      </c>
      <c r="G312" s="11">
        <v>33086</v>
      </c>
      <c r="H312" s="12">
        <v>0.5</v>
      </c>
      <c r="I312" s="13">
        <v>155.5</v>
      </c>
    </row>
    <row r="313" spans="1:9" x14ac:dyDescent="0.35">
      <c r="A313" s="15" t="s">
        <v>70</v>
      </c>
      <c r="B313" s="11">
        <v>33117</v>
      </c>
      <c r="C313" s="12">
        <v>1</v>
      </c>
      <c r="D313" s="13">
        <v>312</v>
      </c>
      <c r="F313" s="15" t="s">
        <v>71</v>
      </c>
      <c r="G313" s="11">
        <v>33117</v>
      </c>
      <c r="H313" s="12">
        <v>0.5</v>
      </c>
      <c r="I313" s="13">
        <v>156</v>
      </c>
    </row>
    <row r="314" spans="1:9" x14ac:dyDescent="0.35">
      <c r="A314" s="15" t="s">
        <v>70</v>
      </c>
      <c r="B314" s="11">
        <v>33147</v>
      </c>
      <c r="C314" s="12">
        <v>1</v>
      </c>
      <c r="D314" s="13">
        <v>313</v>
      </c>
      <c r="F314" s="15" t="s">
        <v>71</v>
      </c>
      <c r="G314" s="11">
        <v>33147</v>
      </c>
      <c r="H314" s="12">
        <v>0.5</v>
      </c>
      <c r="I314" s="13">
        <v>156.5</v>
      </c>
    </row>
    <row r="315" spans="1:9" x14ac:dyDescent="0.35">
      <c r="A315" s="15" t="s">
        <v>70</v>
      </c>
      <c r="B315" s="11">
        <v>33178</v>
      </c>
      <c r="C315" s="12">
        <v>1</v>
      </c>
      <c r="D315" s="13">
        <v>314</v>
      </c>
      <c r="F315" s="15" t="s">
        <v>71</v>
      </c>
      <c r="G315" s="11">
        <v>33178</v>
      </c>
      <c r="H315" s="12">
        <v>0.5</v>
      </c>
      <c r="I315" s="13">
        <v>157</v>
      </c>
    </row>
    <row r="316" spans="1:9" x14ac:dyDescent="0.35">
      <c r="A316" s="15" t="s">
        <v>70</v>
      </c>
      <c r="B316" s="11">
        <v>33208</v>
      </c>
      <c r="C316" s="12">
        <v>1</v>
      </c>
      <c r="D316" s="13">
        <v>315</v>
      </c>
      <c r="F316" s="15" t="s">
        <v>71</v>
      </c>
      <c r="G316" s="11">
        <v>33208</v>
      </c>
      <c r="H316" s="12">
        <v>0.5</v>
      </c>
      <c r="I316" s="13">
        <v>157.5</v>
      </c>
    </row>
    <row r="317" spans="1:9" x14ac:dyDescent="0.35">
      <c r="A317" s="15" t="s">
        <v>70</v>
      </c>
      <c r="B317" s="11">
        <v>33239</v>
      </c>
      <c r="C317" s="12">
        <v>1</v>
      </c>
      <c r="D317" s="13">
        <v>316</v>
      </c>
      <c r="F317" s="15" t="s">
        <v>71</v>
      </c>
      <c r="G317" s="11">
        <v>33239</v>
      </c>
      <c r="H317" s="12">
        <v>0.5</v>
      </c>
      <c r="I317" s="13">
        <v>158</v>
      </c>
    </row>
    <row r="318" spans="1:9" x14ac:dyDescent="0.35">
      <c r="A318" s="15" t="s">
        <v>70</v>
      </c>
      <c r="B318" s="11">
        <v>33270</v>
      </c>
      <c r="C318" s="12">
        <v>1</v>
      </c>
      <c r="D318" s="13">
        <v>317</v>
      </c>
      <c r="F318" s="15" t="s">
        <v>71</v>
      </c>
      <c r="G318" s="11">
        <v>33270</v>
      </c>
      <c r="H318" s="12">
        <v>0.5</v>
      </c>
      <c r="I318" s="13">
        <v>158.5</v>
      </c>
    </row>
    <row r="319" spans="1:9" x14ac:dyDescent="0.35">
      <c r="A319" s="15" t="s">
        <v>70</v>
      </c>
      <c r="B319" s="11">
        <v>33298</v>
      </c>
      <c r="C319" s="12">
        <v>1</v>
      </c>
      <c r="D319" s="13">
        <v>318</v>
      </c>
      <c r="F319" s="15" t="s">
        <v>71</v>
      </c>
      <c r="G319" s="11">
        <v>33298</v>
      </c>
      <c r="H319" s="12">
        <v>0.5</v>
      </c>
      <c r="I319" s="13">
        <v>159</v>
      </c>
    </row>
    <row r="320" spans="1:9" x14ac:dyDescent="0.35">
      <c r="A320" s="15" t="s">
        <v>70</v>
      </c>
      <c r="B320" s="11">
        <v>33329</v>
      </c>
      <c r="C320" s="12">
        <v>1</v>
      </c>
      <c r="D320" s="13">
        <v>319</v>
      </c>
      <c r="F320" s="15" t="s">
        <v>71</v>
      </c>
      <c r="G320" s="11">
        <v>33329</v>
      </c>
      <c r="H320" s="12">
        <v>0.5</v>
      </c>
      <c r="I320" s="13">
        <v>159.5</v>
      </c>
    </row>
    <row r="321" spans="1:9" x14ac:dyDescent="0.35">
      <c r="A321" s="15" t="s">
        <v>70</v>
      </c>
      <c r="B321" s="11">
        <v>33359</v>
      </c>
      <c r="C321" s="12">
        <v>1</v>
      </c>
      <c r="D321" s="13">
        <v>320</v>
      </c>
      <c r="F321" s="15" t="s">
        <v>71</v>
      </c>
      <c r="G321" s="11">
        <v>33359</v>
      </c>
      <c r="H321" s="12">
        <v>0.5</v>
      </c>
      <c r="I321" s="13">
        <v>160</v>
      </c>
    </row>
    <row r="322" spans="1:9" x14ac:dyDescent="0.35">
      <c r="A322" s="15" t="s">
        <v>70</v>
      </c>
      <c r="B322" s="11">
        <v>33390</v>
      </c>
      <c r="C322" s="12">
        <v>1</v>
      </c>
      <c r="D322" s="13">
        <v>321</v>
      </c>
      <c r="F322" s="15" t="s">
        <v>71</v>
      </c>
      <c r="G322" s="11">
        <v>33390</v>
      </c>
      <c r="H322" s="12">
        <v>0.5</v>
      </c>
      <c r="I322" s="13">
        <v>160.5</v>
      </c>
    </row>
    <row r="323" spans="1:9" x14ac:dyDescent="0.35">
      <c r="A323" s="15" t="s">
        <v>70</v>
      </c>
      <c r="B323" s="11">
        <v>33420</v>
      </c>
      <c r="C323" s="12">
        <v>1</v>
      </c>
      <c r="D323" s="13">
        <v>322</v>
      </c>
      <c r="F323" s="15" t="s">
        <v>71</v>
      </c>
      <c r="G323" s="11">
        <v>33420</v>
      </c>
      <c r="H323" s="12">
        <v>0.5</v>
      </c>
      <c r="I323" s="13">
        <v>161</v>
      </c>
    </row>
    <row r="324" spans="1:9" x14ac:dyDescent="0.35">
      <c r="A324" s="15" t="s">
        <v>70</v>
      </c>
      <c r="B324" s="11">
        <v>33451</v>
      </c>
      <c r="C324" s="12">
        <v>1</v>
      </c>
      <c r="D324" s="13">
        <v>323</v>
      </c>
      <c r="F324" s="15" t="s">
        <v>71</v>
      </c>
      <c r="G324" s="11">
        <v>33451</v>
      </c>
      <c r="H324" s="12">
        <v>0.5</v>
      </c>
      <c r="I324" s="13">
        <v>161.5</v>
      </c>
    </row>
    <row r="325" spans="1:9" x14ac:dyDescent="0.35">
      <c r="A325" s="15" t="s">
        <v>70</v>
      </c>
      <c r="B325" s="11">
        <v>33482</v>
      </c>
      <c r="C325" s="12">
        <v>1</v>
      </c>
      <c r="D325" s="13">
        <v>324</v>
      </c>
      <c r="F325" s="15" t="s">
        <v>71</v>
      </c>
      <c r="G325" s="11">
        <v>33482</v>
      </c>
      <c r="H325" s="12">
        <v>0.5</v>
      </c>
      <c r="I325" s="13">
        <v>162</v>
      </c>
    </row>
    <row r="326" spans="1:9" x14ac:dyDescent="0.35">
      <c r="A326" s="15" t="s">
        <v>70</v>
      </c>
      <c r="B326" s="11">
        <v>33512</v>
      </c>
      <c r="C326" s="12">
        <v>1</v>
      </c>
      <c r="D326" s="13">
        <v>325</v>
      </c>
      <c r="F326" s="15" t="s">
        <v>71</v>
      </c>
      <c r="G326" s="11">
        <v>33512</v>
      </c>
      <c r="H326" s="12">
        <v>0.5</v>
      </c>
      <c r="I326" s="13">
        <v>162.5</v>
      </c>
    </row>
    <row r="327" spans="1:9" x14ac:dyDescent="0.35">
      <c r="A327" s="15" t="s">
        <v>70</v>
      </c>
      <c r="B327" s="11">
        <v>33543</v>
      </c>
      <c r="C327" s="12">
        <v>1</v>
      </c>
      <c r="D327" s="13">
        <v>326</v>
      </c>
      <c r="F327" s="15" t="s">
        <v>71</v>
      </c>
      <c r="G327" s="11">
        <v>33543</v>
      </c>
      <c r="H327" s="12">
        <v>0.5</v>
      </c>
      <c r="I327" s="13">
        <v>163</v>
      </c>
    </row>
    <row r="328" spans="1:9" x14ac:dyDescent="0.35">
      <c r="A328" s="15" t="s">
        <v>70</v>
      </c>
      <c r="B328" s="11">
        <v>33573</v>
      </c>
      <c r="C328" s="12">
        <v>1</v>
      </c>
      <c r="D328" s="13">
        <v>327</v>
      </c>
      <c r="F328" s="15" t="s">
        <v>71</v>
      </c>
      <c r="G328" s="11">
        <v>33573</v>
      </c>
      <c r="H328" s="12">
        <v>0.5</v>
      </c>
      <c r="I328" s="13">
        <v>163.5</v>
      </c>
    </row>
    <row r="329" spans="1:9" x14ac:dyDescent="0.35">
      <c r="A329" s="15" t="s">
        <v>70</v>
      </c>
      <c r="B329" s="11">
        <v>33604</v>
      </c>
      <c r="C329" s="12">
        <v>1</v>
      </c>
      <c r="D329" s="13">
        <v>328</v>
      </c>
      <c r="F329" s="15" t="s">
        <v>71</v>
      </c>
      <c r="G329" s="11">
        <v>33604</v>
      </c>
      <c r="H329" s="12">
        <v>0.5</v>
      </c>
      <c r="I329" s="13">
        <v>164</v>
      </c>
    </row>
    <row r="330" spans="1:9" x14ac:dyDescent="0.35">
      <c r="A330" s="15" t="s">
        <v>70</v>
      </c>
      <c r="B330" s="11">
        <v>33635</v>
      </c>
      <c r="C330" s="12">
        <v>1</v>
      </c>
      <c r="D330" s="13">
        <v>329</v>
      </c>
      <c r="F330" s="15" t="s">
        <v>71</v>
      </c>
      <c r="G330" s="11">
        <v>33635</v>
      </c>
      <c r="H330" s="12">
        <v>0.5</v>
      </c>
      <c r="I330" s="13">
        <v>164.5</v>
      </c>
    </row>
    <row r="331" spans="1:9" x14ac:dyDescent="0.35">
      <c r="A331" s="15" t="s">
        <v>70</v>
      </c>
      <c r="B331" s="11">
        <v>33664</v>
      </c>
      <c r="C331" s="12">
        <v>1</v>
      </c>
      <c r="D331" s="13">
        <v>330</v>
      </c>
      <c r="F331" s="15" t="s">
        <v>71</v>
      </c>
      <c r="G331" s="11">
        <v>33664</v>
      </c>
      <c r="H331" s="12">
        <v>0.5</v>
      </c>
      <c r="I331" s="13">
        <v>165</v>
      </c>
    </row>
    <row r="332" spans="1:9" x14ac:dyDescent="0.35">
      <c r="A332" s="15" t="s">
        <v>70</v>
      </c>
      <c r="B332" s="11">
        <v>33695</v>
      </c>
      <c r="C332" s="12">
        <v>1</v>
      </c>
      <c r="D332" s="13">
        <v>331</v>
      </c>
      <c r="F332" s="15" t="s">
        <v>71</v>
      </c>
      <c r="G332" s="11">
        <v>33695</v>
      </c>
      <c r="H332" s="12">
        <v>0.5</v>
      </c>
      <c r="I332" s="13">
        <v>165.5</v>
      </c>
    </row>
    <row r="333" spans="1:9" x14ac:dyDescent="0.35">
      <c r="A333" s="15" t="s">
        <v>70</v>
      </c>
      <c r="B333" s="11">
        <v>33725</v>
      </c>
      <c r="C333" s="12">
        <v>1</v>
      </c>
      <c r="D333" s="13">
        <v>332</v>
      </c>
      <c r="F333" s="15" t="s">
        <v>71</v>
      </c>
      <c r="G333" s="11">
        <v>33725</v>
      </c>
      <c r="H333" s="12">
        <v>0.5</v>
      </c>
      <c r="I333" s="13">
        <v>166</v>
      </c>
    </row>
    <row r="334" spans="1:9" x14ac:dyDescent="0.35">
      <c r="A334" s="15" t="s">
        <v>70</v>
      </c>
      <c r="B334" s="11">
        <v>33756</v>
      </c>
      <c r="C334" s="12">
        <v>1</v>
      </c>
      <c r="D334" s="13">
        <v>333</v>
      </c>
      <c r="F334" s="15" t="s">
        <v>71</v>
      </c>
      <c r="G334" s="11">
        <v>33756</v>
      </c>
      <c r="H334" s="12">
        <v>0.5</v>
      </c>
      <c r="I334" s="13">
        <v>166.5</v>
      </c>
    </row>
    <row r="335" spans="1:9" x14ac:dyDescent="0.35">
      <c r="A335" s="15" t="s">
        <v>70</v>
      </c>
      <c r="B335" s="11">
        <v>33786</v>
      </c>
      <c r="C335" s="12">
        <v>1</v>
      </c>
      <c r="D335" s="13">
        <v>334</v>
      </c>
      <c r="F335" s="15" t="s">
        <v>71</v>
      </c>
      <c r="G335" s="11">
        <v>33786</v>
      </c>
      <c r="H335" s="12">
        <v>0.5</v>
      </c>
      <c r="I335" s="13">
        <v>167</v>
      </c>
    </row>
    <row r="336" spans="1:9" x14ac:dyDescent="0.35">
      <c r="A336" s="15" t="s">
        <v>70</v>
      </c>
      <c r="B336" s="11">
        <v>33817</v>
      </c>
      <c r="C336" s="12">
        <v>1</v>
      </c>
      <c r="D336" s="13">
        <v>335</v>
      </c>
      <c r="F336" s="15" t="s">
        <v>71</v>
      </c>
      <c r="G336" s="11">
        <v>33817</v>
      </c>
      <c r="H336" s="12">
        <v>0.5</v>
      </c>
      <c r="I336" s="13">
        <v>167.5</v>
      </c>
    </row>
    <row r="337" spans="1:9" x14ac:dyDescent="0.35">
      <c r="A337" s="15" t="s">
        <v>70</v>
      </c>
      <c r="B337" s="11">
        <v>33848</v>
      </c>
      <c r="C337" s="12">
        <v>1</v>
      </c>
      <c r="D337" s="13">
        <v>336</v>
      </c>
      <c r="F337" s="15" t="s">
        <v>71</v>
      </c>
      <c r="G337" s="11">
        <v>33848</v>
      </c>
      <c r="H337" s="12">
        <v>0.5</v>
      </c>
      <c r="I337" s="13">
        <v>168</v>
      </c>
    </row>
    <row r="338" spans="1:9" x14ac:dyDescent="0.35">
      <c r="A338" s="15" t="s">
        <v>70</v>
      </c>
      <c r="B338" s="11">
        <v>33878</v>
      </c>
      <c r="C338" s="12">
        <v>1</v>
      </c>
      <c r="D338" s="13">
        <v>337</v>
      </c>
      <c r="F338" s="15" t="s">
        <v>71</v>
      </c>
      <c r="G338" s="11">
        <v>33878</v>
      </c>
      <c r="H338" s="12">
        <v>0.5</v>
      </c>
      <c r="I338" s="13">
        <v>168.5</v>
      </c>
    </row>
    <row r="339" spans="1:9" x14ac:dyDescent="0.35">
      <c r="A339" s="15" t="s">
        <v>70</v>
      </c>
      <c r="B339" s="11">
        <v>33909</v>
      </c>
      <c r="C339" s="12">
        <v>1</v>
      </c>
      <c r="D339" s="13">
        <v>338</v>
      </c>
      <c r="F339" s="15" t="s">
        <v>71</v>
      </c>
      <c r="G339" s="11">
        <v>33909</v>
      </c>
      <c r="H339" s="12">
        <v>0.5</v>
      </c>
      <c r="I339" s="13">
        <v>169</v>
      </c>
    </row>
    <row r="340" spans="1:9" x14ac:dyDescent="0.35">
      <c r="A340" s="15" t="s">
        <v>70</v>
      </c>
      <c r="B340" s="11">
        <v>33939</v>
      </c>
      <c r="C340" s="12">
        <v>1</v>
      </c>
      <c r="D340" s="13">
        <v>339</v>
      </c>
      <c r="F340" s="15" t="s">
        <v>71</v>
      </c>
      <c r="G340" s="11">
        <v>33939</v>
      </c>
      <c r="H340" s="12">
        <v>0.5</v>
      </c>
      <c r="I340" s="13">
        <v>169.5</v>
      </c>
    </row>
    <row r="341" spans="1:9" x14ac:dyDescent="0.35">
      <c r="A341" s="15" t="s">
        <v>70</v>
      </c>
      <c r="B341" s="11">
        <v>33970</v>
      </c>
      <c r="C341" s="12">
        <v>1</v>
      </c>
      <c r="D341" s="13">
        <v>340</v>
      </c>
      <c r="F341" s="15" t="s">
        <v>71</v>
      </c>
      <c r="G341" s="11">
        <v>33970</v>
      </c>
      <c r="H341" s="12">
        <v>0.5</v>
      </c>
      <c r="I341" s="13">
        <v>170</v>
      </c>
    </row>
    <row r="342" spans="1:9" x14ac:dyDescent="0.35">
      <c r="A342" s="15" t="s">
        <v>70</v>
      </c>
      <c r="B342" s="11">
        <v>34001</v>
      </c>
      <c r="C342" s="12">
        <v>1</v>
      </c>
      <c r="D342" s="13">
        <v>341</v>
      </c>
      <c r="F342" s="15" t="s">
        <v>71</v>
      </c>
      <c r="G342" s="11">
        <v>34001</v>
      </c>
      <c r="H342" s="12">
        <v>0.5</v>
      </c>
      <c r="I342" s="13">
        <v>170.5</v>
      </c>
    </row>
    <row r="343" spans="1:9" x14ac:dyDescent="0.35">
      <c r="A343" s="15" t="s">
        <v>70</v>
      </c>
      <c r="B343" s="11">
        <v>34029</v>
      </c>
      <c r="C343" s="12">
        <v>1</v>
      </c>
      <c r="D343" s="13">
        <v>342</v>
      </c>
      <c r="F343" s="15" t="s">
        <v>71</v>
      </c>
      <c r="G343" s="11">
        <v>34029</v>
      </c>
      <c r="H343" s="12">
        <v>0.5</v>
      </c>
      <c r="I343" s="13">
        <v>171</v>
      </c>
    </row>
    <row r="344" spans="1:9" x14ac:dyDescent="0.35">
      <c r="A344" s="15" t="s">
        <v>70</v>
      </c>
      <c r="B344" s="11">
        <v>34060</v>
      </c>
      <c r="C344" s="12">
        <v>1</v>
      </c>
      <c r="D344" s="13">
        <v>343</v>
      </c>
      <c r="F344" s="15" t="s">
        <v>71</v>
      </c>
      <c r="G344" s="11">
        <v>34060</v>
      </c>
      <c r="H344" s="12">
        <v>0.5</v>
      </c>
      <c r="I344" s="13">
        <v>171.5</v>
      </c>
    </row>
    <row r="345" spans="1:9" x14ac:dyDescent="0.35">
      <c r="A345" s="15" t="s">
        <v>70</v>
      </c>
      <c r="B345" s="11">
        <v>34090</v>
      </c>
      <c r="C345" s="12">
        <v>1</v>
      </c>
      <c r="D345" s="13">
        <v>344</v>
      </c>
      <c r="F345" s="15" t="s">
        <v>71</v>
      </c>
      <c r="G345" s="11">
        <v>34090</v>
      </c>
      <c r="H345" s="12">
        <v>0.5</v>
      </c>
      <c r="I345" s="13">
        <v>172</v>
      </c>
    </row>
    <row r="346" spans="1:9" x14ac:dyDescent="0.35">
      <c r="A346" s="15" t="s">
        <v>70</v>
      </c>
      <c r="B346" s="11">
        <v>34121</v>
      </c>
      <c r="C346" s="12">
        <v>1</v>
      </c>
      <c r="D346" s="13">
        <v>345</v>
      </c>
      <c r="F346" s="15" t="s">
        <v>71</v>
      </c>
      <c r="G346" s="11">
        <v>34121</v>
      </c>
      <c r="H346" s="12">
        <v>0.5</v>
      </c>
      <c r="I346" s="13">
        <v>172.5</v>
      </c>
    </row>
    <row r="347" spans="1:9" x14ac:dyDescent="0.35">
      <c r="A347" s="15" t="s">
        <v>70</v>
      </c>
      <c r="B347" s="11">
        <v>34151</v>
      </c>
      <c r="C347" s="12">
        <v>1</v>
      </c>
      <c r="D347" s="13">
        <v>346</v>
      </c>
      <c r="F347" s="15" t="s">
        <v>71</v>
      </c>
      <c r="G347" s="11">
        <v>34151</v>
      </c>
      <c r="H347" s="12">
        <v>0.5</v>
      </c>
      <c r="I347" s="13">
        <v>173</v>
      </c>
    </row>
    <row r="348" spans="1:9" x14ac:dyDescent="0.35">
      <c r="A348" s="15" t="s">
        <v>70</v>
      </c>
      <c r="B348" s="11">
        <v>34182</v>
      </c>
      <c r="C348" s="12">
        <v>1</v>
      </c>
      <c r="D348" s="13">
        <v>347</v>
      </c>
      <c r="F348" s="15" t="s">
        <v>71</v>
      </c>
      <c r="G348" s="11">
        <v>34182</v>
      </c>
      <c r="H348" s="12">
        <v>0.5</v>
      </c>
      <c r="I348" s="13">
        <v>173.5</v>
      </c>
    </row>
    <row r="349" spans="1:9" x14ac:dyDescent="0.35">
      <c r="A349" s="15" t="s">
        <v>70</v>
      </c>
      <c r="B349" s="11">
        <v>34213</v>
      </c>
      <c r="C349" s="12">
        <v>1</v>
      </c>
      <c r="D349" s="13">
        <v>348</v>
      </c>
      <c r="F349" s="15" t="s">
        <v>71</v>
      </c>
      <c r="G349" s="11">
        <v>34213</v>
      </c>
      <c r="H349" s="12">
        <v>0.5</v>
      </c>
      <c r="I349" s="13">
        <v>174</v>
      </c>
    </row>
    <row r="350" spans="1:9" x14ac:dyDescent="0.35">
      <c r="A350" s="15" t="s">
        <v>70</v>
      </c>
      <c r="B350" s="11">
        <v>34243</v>
      </c>
      <c r="C350" s="12">
        <v>1</v>
      </c>
      <c r="D350" s="13">
        <v>349</v>
      </c>
      <c r="F350" s="15" t="s">
        <v>71</v>
      </c>
      <c r="G350" s="11">
        <v>34243</v>
      </c>
      <c r="H350" s="12">
        <v>0.5</v>
      </c>
      <c r="I350" s="13">
        <v>174.5</v>
      </c>
    </row>
    <row r="351" spans="1:9" x14ac:dyDescent="0.35">
      <c r="A351" s="15" t="s">
        <v>70</v>
      </c>
      <c r="B351" s="11">
        <v>34274</v>
      </c>
      <c r="C351" s="12">
        <v>1</v>
      </c>
      <c r="D351" s="13">
        <v>350</v>
      </c>
      <c r="F351" s="15" t="s">
        <v>71</v>
      </c>
      <c r="G351" s="11">
        <v>34274</v>
      </c>
      <c r="H351" s="12">
        <v>0.5</v>
      </c>
      <c r="I351" s="13">
        <v>175</v>
      </c>
    </row>
    <row r="352" spans="1:9" x14ac:dyDescent="0.35">
      <c r="A352" s="15" t="s">
        <v>70</v>
      </c>
      <c r="B352" s="11">
        <v>34304</v>
      </c>
      <c r="C352" s="12">
        <v>1</v>
      </c>
      <c r="D352" s="13">
        <v>351</v>
      </c>
      <c r="F352" s="15" t="s">
        <v>71</v>
      </c>
      <c r="G352" s="11">
        <v>34304</v>
      </c>
      <c r="H352" s="12">
        <v>0.5</v>
      </c>
      <c r="I352" s="13">
        <v>175.5</v>
      </c>
    </row>
    <row r="353" spans="1:9" x14ac:dyDescent="0.35">
      <c r="A353" s="15" t="s">
        <v>70</v>
      </c>
      <c r="B353" s="11">
        <v>34335</v>
      </c>
      <c r="C353" s="12">
        <v>1</v>
      </c>
      <c r="D353" s="13">
        <v>352</v>
      </c>
      <c r="F353" s="15" t="s">
        <v>71</v>
      </c>
      <c r="G353" s="11">
        <v>34335</v>
      </c>
      <c r="H353" s="12">
        <v>0.5</v>
      </c>
      <c r="I353" s="13">
        <v>176</v>
      </c>
    </row>
    <row r="354" spans="1:9" x14ac:dyDescent="0.35">
      <c r="A354" s="15" t="s">
        <v>70</v>
      </c>
      <c r="B354" s="11">
        <v>34366</v>
      </c>
      <c r="C354" s="12">
        <v>1</v>
      </c>
      <c r="D354" s="13">
        <v>353</v>
      </c>
      <c r="F354" s="15" t="s">
        <v>71</v>
      </c>
      <c r="G354" s="11">
        <v>34366</v>
      </c>
      <c r="H354" s="12">
        <v>0.5</v>
      </c>
      <c r="I354" s="13">
        <v>176.5</v>
      </c>
    </row>
    <row r="355" spans="1:9" x14ac:dyDescent="0.35">
      <c r="A355" s="15" t="s">
        <v>70</v>
      </c>
      <c r="B355" s="11">
        <v>34394</v>
      </c>
      <c r="C355" s="12">
        <v>1</v>
      </c>
      <c r="D355" s="13">
        <v>354</v>
      </c>
      <c r="F355" s="15" t="s">
        <v>71</v>
      </c>
      <c r="G355" s="11">
        <v>34394</v>
      </c>
      <c r="H355" s="12">
        <v>0.5</v>
      </c>
      <c r="I355" s="13">
        <v>177</v>
      </c>
    </row>
    <row r="356" spans="1:9" x14ac:dyDescent="0.35">
      <c r="A356" s="15" t="s">
        <v>70</v>
      </c>
      <c r="B356" s="11">
        <v>34425</v>
      </c>
      <c r="C356" s="12">
        <v>1</v>
      </c>
      <c r="D356" s="13">
        <v>355</v>
      </c>
      <c r="F356" s="15" t="s">
        <v>71</v>
      </c>
      <c r="G356" s="11">
        <v>34425</v>
      </c>
      <c r="H356" s="12">
        <v>0.5</v>
      </c>
      <c r="I356" s="13">
        <v>177.5</v>
      </c>
    </row>
    <row r="357" spans="1:9" x14ac:dyDescent="0.35">
      <c r="A357" s="15" t="s">
        <v>70</v>
      </c>
      <c r="B357" s="11">
        <v>34455</v>
      </c>
      <c r="C357" s="12">
        <v>1</v>
      </c>
      <c r="D357" s="13">
        <v>356</v>
      </c>
      <c r="F357" s="15" t="s">
        <v>71</v>
      </c>
      <c r="G357" s="11">
        <v>34455</v>
      </c>
      <c r="H357" s="12">
        <v>0.5</v>
      </c>
      <c r="I357" s="13">
        <v>178</v>
      </c>
    </row>
    <row r="358" spans="1:9" x14ac:dyDescent="0.35">
      <c r="A358" s="15" t="s">
        <v>70</v>
      </c>
      <c r="B358" s="11">
        <v>34486</v>
      </c>
      <c r="C358" s="12">
        <v>1</v>
      </c>
      <c r="D358" s="13">
        <v>357</v>
      </c>
      <c r="F358" s="15" t="s">
        <v>71</v>
      </c>
      <c r="G358" s="11">
        <v>34486</v>
      </c>
      <c r="H358" s="12">
        <v>0.5</v>
      </c>
      <c r="I358" s="13">
        <v>178.5</v>
      </c>
    </row>
    <row r="359" spans="1:9" x14ac:dyDescent="0.35">
      <c r="A359" s="15" t="s">
        <v>70</v>
      </c>
      <c r="B359" s="11">
        <v>34516</v>
      </c>
      <c r="C359" s="12">
        <v>1</v>
      </c>
      <c r="D359" s="13">
        <v>358</v>
      </c>
      <c r="F359" s="15" t="s">
        <v>71</v>
      </c>
      <c r="G359" s="11">
        <v>34516</v>
      </c>
      <c r="H359" s="12">
        <v>0.5</v>
      </c>
      <c r="I359" s="13">
        <v>179</v>
      </c>
    </row>
    <row r="360" spans="1:9" x14ac:dyDescent="0.35">
      <c r="A360" s="15" t="s">
        <v>70</v>
      </c>
      <c r="B360" s="11">
        <v>34547</v>
      </c>
      <c r="C360" s="12">
        <v>1</v>
      </c>
      <c r="D360" s="13">
        <v>359</v>
      </c>
      <c r="F360" s="15" t="s">
        <v>71</v>
      </c>
      <c r="G360" s="11">
        <v>34547</v>
      </c>
      <c r="H360" s="12">
        <v>0.5</v>
      </c>
      <c r="I360" s="13">
        <v>179.5</v>
      </c>
    </row>
    <row r="361" spans="1:9" x14ac:dyDescent="0.35">
      <c r="A361" s="15" t="s">
        <v>70</v>
      </c>
      <c r="B361" s="11">
        <v>34578</v>
      </c>
      <c r="C361" s="12">
        <v>1</v>
      </c>
      <c r="D361" s="13">
        <v>360</v>
      </c>
      <c r="F361" s="15" t="s">
        <v>71</v>
      </c>
      <c r="G361" s="11">
        <v>34578</v>
      </c>
      <c r="H361" s="12">
        <v>0.5</v>
      </c>
      <c r="I361" s="13">
        <v>180</v>
      </c>
    </row>
    <row r="362" spans="1:9" x14ac:dyDescent="0.35">
      <c r="A362" s="15" t="s">
        <v>70</v>
      </c>
      <c r="B362" s="11">
        <v>34608</v>
      </c>
      <c r="C362" s="12">
        <v>1</v>
      </c>
      <c r="D362" s="13">
        <v>361</v>
      </c>
      <c r="F362" s="15" t="s">
        <v>71</v>
      </c>
      <c r="G362" s="11">
        <v>34608</v>
      </c>
      <c r="H362" s="12">
        <v>0.5</v>
      </c>
      <c r="I362" s="13">
        <v>180.5</v>
      </c>
    </row>
    <row r="363" spans="1:9" x14ac:dyDescent="0.35">
      <c r="A363" s="15" t="s">
        <v>70</v>
      </c>
      <c r="B363" s="11">
        <v>34639</v>
      </c>
      <c r="C363" s="12">
        <v>1</v>
      </c>
      <c r="D363" s="13">
        <v>362</v>
      </c>
      <c r="F363" s="15" t="s">
        <v>71</v>
      </c>
      <c r="G363" s="11">
        <v>34639</v>
      </c>
      <c r="H363" s="12">
        <v>0.5</v>
      </c>
      <c r="I363" s="13">
        <v>181</v>
      </c>
    </row>
    <row r="364" spans="1:9" x14ac:dyDescent="0.35">
      <c r="A364" s="15" t="s">
        <v>70</v>
      </c>
      <c r="B364" s="11">
        <v>34669</v>
      </c>
      <c r="C364" s="12">
        <v>1</v>
      </c>
      <c r="D364" s="13">
        <v>363</v>
      </c>
      <c r="F364" s="15" t="s">
        <v>71</v>
      </c>
      <c r="G364" s="11">
        <v>34669</v>
      </c>
      <c r="H364" s="12">
        <v>0.5</v>
      </c>
      <c r="I364" s="13">
        <v>181.5</v>
      </c>
    </row>
    <row r="365" spans="1:9" x14ac:dyDescent="0.35">
      <c r="A365" s="15" t="s">
        <v>70</v>
      </c>
      <c r="B365" s="11">
        <v>34700</v>
      </c>
      <c r="C365" s="12">
        <v>1</v>
      </c>
      <c r="D365" s="13">
        <v>364</v>
      </c>
      <c r="F365" s="15" t="s">
        <v>71</v>
      </c>
      <c r="G365" s="11">
        <v>34700</v>
      </c>
      <c r="H365" s="12">
        <v>0.5</v>
      </c>
      <c r="I365" s="13">
        <v>182</v>
      </c>
    </row>
    <row r="366" spans="1:9" x14ac:dyDescent="0.35">
      <c r="A366" s="15" t="s">
        <v>70</v>
      </c>
      <c r="B366" s="11">
        <v>34731</v>
      </c>
      <c r="C366" s="12">
        <v>1</v>
      </c>
      <c r="D366" s="13">
        <v>365</v>
      </c>
      <c r="F366" s="15" t="s">
        <v>71</v>
      </c>
      <c r="G366" s="11">
        <v>34731</v>
      </c>
      <c r="H366" s="12">
        <v>0.5</v>
      </c>
      <c r="I366" s="13">
        <v>182.5</v>
      </c>
    </row>
    <row r="367" spans="1:9" x14ac:dyDescent="0.35">
      <c r="A367" s="15" t="s">
        <v>70</v>
      </c>
      <c r="B367" s="11">
        <v>34759</v>
      </c>
      <c r="C367" s="12">
        <v>1</v>
      </c>
      <c r="D367" s="13">
        <v>366</v>
      </c>
      <c r="F367" s="15" t="s">
        <v>71</v>
      </c>
      <c r="G367" s="11">
        <v>34759</v>
      </c>
      <c r="H367" s="12">
        <v>0.5</v>
      </c>
      <c r="I367" s="13">
        <v>183</v>
      </c>
    </row>
    <row r="368" spans="1:9" x14ac:dyDescent="0.35">
      <c r="A368" s="15" t="s">
        <v>70</v>
      </c>
      <c r="B368" s="11">
        <v>34790</v>
      </c>
      <c r="C368" s="12">
        <v>1</v>
      </c>
      <c r="D368" s="13">
        <v>367</v>
      </c>
      <c r="F368" s="15" t="s">
        <v>71</v>
      </c>
      <c r="G368" s="11">
        <v>34790</v>
      </c>
      <c r="H368" s="12">
        <v>0.5</v>
      </c>
      <c r="I368" s="13">
        <v>183.5</v>
      </c>
    </row>
    <row r="369" spans="1:9" x14ac:dyDescent="0.35">
      <c r="A369" s="15" t="s">
        <v>70</v>
      </c>
      <c r="B369" s="11">
        <v>34820</v>
      </c>
      <c r="C369" s="12">
        <v>1</v>
      </c>
      <c r="D369" s="13">
        <v>368</v>
      </c>
      <c r="F369" s="15" t="s">
        <v>71</v>
      </c>
      <c r="G369" s="11">
        <v>34820</v>
      </c>
      <c r="H369" s="12">
        <v>0.5</v>
      </c>
      <c r="I369" s="13">
        <v>184</v>
      </c>
    </row>
    <row r="370" spans="1:9" x14ac:dyDescent="0.35">
      <c r="A370" s="15" t="s">
        <v>70</v>
      </c>
      <c r="B370" s="11">
        <v>34851</v>
      </c>
      <c r="C370" s="12">
        <v>1</v>
      </c>
      <c r="D370" s="13">
        <v>369</v>
      </c>
      <c r="F370" s="15" t="s">
        <v>71</v>
      </c>
      <c r="G370" s="11">
        <v>34851</v>
      </c>
      <c r="H370" s="12">
        <v>0.5</v>
      </c>
      <c r="I370" s="13">
        <v>184.5</v>
      </c>
    </row>
    <row r="371" spans="1:9" x14ac:dyDescent="0.35">
      <c r="A371" s="15" t="s">
        <v>70</v>
      </c>
      <c r="B371" s="11">
        <v>34881</v>
      </c>
      <c r="C371" s="12">
        <v>1</v>
      </c>
      <c r="D371" s="13">
        <v>370</v>
      </c>
      <c r="F371" s="15" t="s">
        <v>71</v>
      </c>
      <c r="G371" s="11">
        <v>34881</v>
      </c>
      <c r="H371" s="12">
        <v>0.5</v>
      </c>
      <c r="I371" s="13">
        <v>185</v>
      </c>
    </row>
    <row r="372" spans="1:9" x14ac:dyDescent="0.35">
      <c r="A372" s="15" t="s">
        <v>70</v>
      </c>
      <c r="B372" s="11">
        <v>34912</v>
      </c>
      <c r="C372" s="12">
        <v>1</v>
      </c>
      <c r="D372" s="13">
        <v>371</v>
      </c>
      <c r="F372" s="15" t="s">
        <v>71</v>
      </c>
      <c r="G372" s="11">
        <v>34912</v>
      </c>
      <c r="H372" s="12">
        <v>0.5</v>
      </c>
      <c r="I372" s="13">
        <v>185.5</v>
      </c>
    </row>
    <row r="373" spans="1:9" x14ac:dyDescent="0.35">
      <c r="A373" s="15" t="s">
        <v>70</v>
      </c>
      <c r="B373" s="11">
        <v>34943</v>
      </c>
      <c r="C373" s="12">
        <v>1</v>
      </c>
      <c r="D373" s="13">
        <v>372</v>
      </c>
      <c r="F373" s="15" t="s">
        <v>71</v>
      </c>
      <c r="G373" s="11">
        <v>34943</v>
      </c>
      <c r="H373" s="12">
        <v>0.5</v>
      </c>
      <c r="I373" s="13">
        <v>186</v>
      </c>
    </row>
    <row r="374" spans="1:9" x14ac:dyDescent="0.35">
      <c r="A374" s="15" t="s">
        <v>70</v>
      </c>
      <c r="B374" s="11">
        <v>34973</v>
      </c>
      <c r="C374" s="12">
        <v>1</v>
      </c>
      <c r="D374" s="13">
        <v>373</v>
      </c>
      <c r="F374" s="15" t="s">
        <v>71</v>
      </c>
      <c r="G374" s="11">
        <v>34973</v>
      </c>
      <c r="H374" s="12">
        <v>0.5</v>
      </c>
      <c r="I374" s="13">
        <v>186.5</v>
      </c>
    </row>
    <row r="375" spans="1:9" x14ac:dyDescent="0.35">
      <c r="A375" s="15" t="s">
        <v>70</v>
      </c>
      <c r="B375" s="11">
        <v>35004</v>
      </c>
      <c r="C375" s="12">
        <v>1</v>
      </c>
      <c r="D375" s="13">
        <v>374</v>
      </c>
      <c r="F375" s="15" t="s">
        <v>71</v>
      </c>
      <c r="G375" s="11">
        <v>35004</v>
      </c>
      <c r="H375" s="12">
        <v>0.5</v>
      </c>
      <c r="I375" s="13">
        <v>187</v>
      </c>
    </row>
    <row r="376" spans="1:9" x14ac:dyDescent="0.35">
      <c r="A376" s="15" t="s">
        <v>70</v>
      </c>
      <c r="B376" s="11">
        <v>35034</v>
      </c>
      <c r="C376" s="12">
        <v>1</v>
      </c>
      <c r="D376" s="13">
        <v>375</v>
      </c>
      <c r="F376" s="15" t="s">
        <v>71</v>
      </c>
      <c r="G376" s="11">
        <v>35034</v>
      </c>
      <c r="H376" s="12">
        <v>0.5</v>
      </c>
      <c r="I376" s="13">
        <v>187.5</v>
      </c>
    </row>
    <row r="377" spans="1:9" x14ac:dyDescent="0.35">
      <c r="A377" s="15" t="s">
        <v>70</v>
      </c>
      <c r="B377" s="11">
        <v>35065</v>
      </c>
      <c r="C377" s="12">
        <v>1</v>
      </c>
      <c r="D377" s="13">
        <v>376</v>
      </c>
      <c r="F377" s="15" t="s">
        <v>71</v>
      </c>
      <c r="G377" s="11">
        <v>35065</v>
      </c>
      <c r="H377" s="12">
        <v>0.5</v>
      </c>
      <c r="I377" s="13">
        <v>188</v>
      </c>
    </row>
    <row r="378" spans="1:9" x14ac:dyDescent="0.35">
      <c r="A378" s="15" t="s">
        <v>70</v>
      </c>
      <c r="B378" s="11">
        <v>35096</v>
      </c>
      <c r="C378" s="12">
        <v>1</v>
      </c>
      <c r="D378" s="13">
        <v>377</v>
      </c>
      <c r="F378" s="15" t="s">
        <v>71</v>
      </c>
      <c r="G378" s="11">
        <v>35096</v>
      </c>
      <c r="H378" s="12">
        <v>0.5</v>
      </c>
      <c r="I378" s="13">
        <v>188.5</v>
      </c>
    </row>
    <row r="379" spans="1:9" x14ac:dyDescent="0.35">
      <c r="A379" s="15" t="s">
        <v>70</v>
      </c>
      <c r="B379" s="11">
        <v>35125</v>
      </c>
      <c r="C379" s="12">
        <v>1</v>
      </c>
      <c r="D379" s="13">
        <v>378</v>
      </c>
      <c r="F379" s="15" t="s">
        <v>71</v>
      </c>
      <c r="G379" s="11">
        <v>35125</v>
      </c>
      <c r="H379" s="12">
        <v>0.5</v>
      </c>
      <c r="I379" s="13">
        <v>189</v>
      </c>
    </row>
    <row r="380" spans="1:9" x14ac:dyDescent="0.35">
      <c r="A380" s="15" t="s">
        <v>70</v>
      </c>
      <c r="B380" s="11">
        <v>35156</v>
      </c>
      <c r="C380" s="12">
        <v>1</v>
      </c>
      <c r="D380" s="13">
        <v>379</v>
      </c>
      <c r="F380" s="15" t="s">
        <v>71</v>
      </c>
      <c r="G380" s="11">
        <v>35156</v>
      </c>
      <c r="H380" s="12">
        <v>0.5</v>
      </c>
      <c r="I380" s="13">
        <v>189.5</v>
      </c>
    </row>
    <row r="381" spans="1:9" x14ac:dyDescent="0.35">
      <c r="A381" s="15" t="s">
        <v>70</v>
      </c>
      <c r="B381" s="11">
        <v>35186</v>
      </c>
      <c r="C381" s="12">
        <v>1</v>
      </c>
      <c r="D381" s="13">
        <v>380</v>
      </c>
      <c r="F381" s="15" t="s">
        <v>71</v>
      </c>
      <c r="G381" s="11">
        <v>35186</v>
      </c>
      <c r="H381" s="12">
        <v>0.5</v>
      </c>
      <c r="I381" s="13">
        <v>190</v>
      </c>
    </row>
    <row r="382" spans="1:9" x14ac:dyDescent="0.35">
      <c r="A382" s="15" t="s">
        <v>70</v>
      </c>
      <c r="B382" s="11">
        <v>35217</v>
      </c>
      <c r="C382" s="12">
        <v>1</v>
      </c>
      <c r="D382" s="13">
        <v>381</v>
      </c>
      <c r="F382" s="15" t="s">
        <v>71</v>
      </c>
      <c r="G382" s="11">
        <v>35217</v>
      </c>
      <c r="H382" s="12">
        <v>0.5</v>
      </c>
      <c r="I382" s="13">
        <v>190.5</v>
      </c>
    </row>
    <row r="383" spans="1:9" x14ac:dyDescent="0.35">
      <c r="A383" s="15" t="s">
        <v>70</v>
      </c>
      <c r="B383" s="11">
        <v>35247</v>
      </c>
      <c r="C383" s="12">
        <v>1</v>
      </c>
      <c r="D383" s="13">
        <v>382</v>
      </c>
      <c r="F383" s="15" t="s">
        <v>71</v>
      </c>
      <c r="G383" s="11">
        <v>35247</v>
      </c>
      <c r="H383" s="12">
        <v>0.5</v>
      </c>
      <c r="I383" s="13">
        <v>191</v>
      </c>
    </row>
    <row r="384" spans="1:9" x14ac:dyDescent="0.35">
      <c r="A384" s="15" t="s">
        <v>70</v>
      </c>
      <c r="B384" s="11">
        <v>35278</v>
      </c>
      <c r="C384" s="12">
        <v>1</v>
      </c>
      <c r="D384" s="13">
        <v>383</v>
      </c>
      <c r="F384" s="15" t="s">
        <v>71</v>
      </c>
      <c r="G384" s="11">
        <v>35278</v>
      </c>
      <c r="H384" s="12">
        <v>0.5</v>
      </c>
      <c r="I384" s="13">
        <v>191.5</v>
      </c>
    </row>
    <row r="385" spans="1:9" x14ac:dyDescent="0.35">
      <c r="A385" s="15" t="s">
        <v>70</v>
      </c>
      <c r="B385" s="11">
        <v>35309</v>
      </c>
      <c r="C385" s="12">
        <v>1</v>
      </c>
      <c r="D385" s="13">
        <v>384</v>
      </c>
      <c r="F385" s="15" t="s">
        <v>71</v>
      </c>
      <c r="G385" s="11">
        <v>35309</v>
      </c>
      <c r="H385" s="12">
        <v>0.5</v>
      </c>
      <c r="I385" s="13">
        <v>192</v>
      </c>
    </row>
    <row r="386" spans="1:9" x14ac:dyDescent="0.35">
      <c r="A386" s="15" t="s">
        <v>70</v>
      </c>
      <c r="B386" s="11">
        <v>35339</v>
      </c>
      <c r="C386" s="12">
        <v>1</v>
      </c>
      <c r="D386" s="13">
        <v>385</v>
      </c>
      <c r="F386" s="15" t="s">
        <v>71</v>
      </c>
      <c r="G386" s="11">
        <v>35339</v>
      </c>
      <c r="H386" s="12">
        <v>0.5</v>
      </c>
      <c r="I386" s="13">
        <v>192.5</v>
      </c>
    </row>
    <row r="387" spans="1:9" x14ac:dyDescent="0.35">
      <c r="A387" s="15" t="s">
        <v>70</v>
      </c>
      <c r="B387" s="11">
        <v>35370</v>
      </c>
      <c r="C387" s="12">
        <v>1</v>
      </c>
      <c r="D387" s="13">
        <v>386</v>
      </c>
      <c r="F387" s="15" t="s">
        <v>71</v>
      </c>
      <c r="G387" s="11">
        <v>35370</v>
      </c>
      <c r="H387" s="12">
        <v>0.5</v>
      </c>
      <c r="I387" s="13">
        <v>193</v>
      </c>
    </row>
    <row r="388" spans="1:9" x14ac:dyDescent="0.35">
      <c r="A388" s="15" t="s">
        <v>70</v>
      </c>
      <c r="B388" s="11">
        <v>35400</v>
      </c>
      <c r="C388" s="12">
        <v>1</v>
      </c>
      <c r="D388" s="13">
        <v>387</v>
      </c>
      <c r="F388" s="15" t="s">
        <v>71</v>
      </c>
      <c r="G388" s="11">
        <v>35400</v>
      </c>
      <c r="H388" s="12">
        <v>0.5</v>
      </c>
      <c r="I388" s="13">
        <v>193.5</v>
      </c>
    </row>
    <row r="389" spans="1:9" x14ac:dyDescent="0.35">
      <c r="A389" s="15" t="s">
        <v>70</v>
      </c>
      <c r="B389" s="11">
        <v>35431</v>
      </c>
      <c r="C389" s="12">
        <v>1</v>
      </c>
      <c r="D389" s="13">
        <v>388</v>
      </c>
      <c r="F389" s="15" t="s">
        <v>71</v>
      </c>
      <c r="G389" s="11">
        <v>35431</v>
      </c>
      <c r="H389" s="12">
        <v>0.5</v>
      </c>
      <c r="I389" s="13">
        <v>194</v>
      </c>
    </row>
    <row r="390" spans="1:9" x14ac:dyDescent="0.35">
      <c r="A390" s="15" t="s">
        <v>70</v>
      </c>
      <c r="B390" s="11">
        <v>35462</v>
      </c>
      <c r="C390" s="12">
        <v>1</v>
      </c>
      <c r="D390" s="13">
        <v>389</v>
      </c>
      <c r="F390" s="15" t="s">
        <v>71</v>
      </c>
      <c r="G390" s="11">
        <v>35462</v>
      </c>
      <c r="H390" s="12">
        <v>0.5</v>
      </c>
      <c r="I390" s="13">
        <v>194.5</v>
      </c>
    </row>
    <row r="391" spans="1:9" x14ac:dyDescent="0.35">
      <c r="A391" s="15" t="s">
        <v>70</v>
      </c>
      <c r="B391" s="11">
        <v>35490</v>
      </c>
      <c r="C391" s="12">
        <v>1</v>
      </c>
      <c r="D391" s="13">
        <v>390</v>
      </c>
      <c r="F391" s="15" t="s">
        <v>71</v>
      </c>
      <c r="G391" s="11">
        <v>35490</v>
      </c>
      <c r="H391" s="12">
        <v>0.5</v>
      </c>
      <c r="I391" s="13">
        <v>195</v>
      </c>
    </row>
    <row r="392" spans="1:9" x14ac:dyDescent="0.35">
      <c r="A392" s="15" t="s">
        <v>70</v>
      </c>
      <c r="B392" s="11">
        <v>35521</v>
      </c>
      <c r="C392" s="12">
        <v>1</v>
      </c>
      <c r="D392" s="13">
        <v>391</v>
      </c>
      <c r="F392" s="15" t="s">
        <v>71</v>
      </c>
      <c r="G392" s="11">
        <v>35521</v>
      </c>
      <c r="H392" s="12">
        <v>0.5</v>
      </c>
      <c r="I392" s="13">
        <v>195.5</v>
      </c>
    </row>
    <row r="393" spans="1:9" x14ac:dyDescent="0.35">
      <c r="A393" s="15" t="s">
        <v>70</v>
      </c>
      <c r="B393" s="11">
        <v>35551</v>
      </c>
      <c r="C393" s="12">
        <v>1</v>
      </c>
      <c r="D393" s="13">
        <v>392</v>
      </c>
      <c r="F393" s="15" t="s">
        <v>71</v>
      </c>
      <c r="G393" s="11">
        <v>35551</v>
      </c>
      <c r="H393" s="12">
        <v>0.5</v>
      </c>
      <c r="I393" s="13">
        <v>196</v>
      </c>
    </row>
    <row r="394" spans="1:9" x14ac:dyDescent="0.35">
      <c r="A394" s="15" t="s">
        <v>70</v>
      </c>
      <c r="B394" s="11">
        <v>35582</v>
      </c>
      <c r="C394" s="12">
        <v>1</v>
      </c>
      <c r="D394" s="13">
        <v>393</v>
      </c>
      <c r="F394" s="15" t="s">
        <v>71</v>
      </c>
      <c r="G394" s="11">
        <v>35582</v>
      </c>
      <c r="H394" s="12">
        <v>0.5</v>
      </c>
      <c r="I394" s="13">
        <v>196.5</v>
      </c>
    </row>
    <row r="395" spans="1:9" x14ac:dyDescent="0.35">
      <c r="A395" s="15" t="s">
        <v>70</v>
      </c>
      <c r="B395" s="11">
        <v>35612</v>
      </c>
      <c r="C395" s="12">
        <v>1</v>
      </c>
      <c r="D395" s="13">
        <v>394</v>
      </c>
      <c r="F395" s="15" t="s">
        <v>71</v>
      </c>
      <c r="G395" s="11">
        <v>35612</v>
      </c>
      <c r="H395" s="12">
        <v>0.5</v>
      </c>
      <c r="I395" s="13">
        <v>197</v>
      </c>
    </row>
    <row r="396" spans="1:9" x14ac:dyDescent="0.35">
      <c r="A396" s="15" t="s">
        <v>70</v>
      </c>
      <c r="B396" s="11">
        <v>35643</v>
      </c>
      <c r="C396" s="12">
        <v>1</v>
      </c>
      <c r="D396" s="13">
        <v>395</v>
      </c>
      <c r="F396" s="15" t="s">
        <v>71</v>
      </c>
      <c r="G396" s="11">
        <v>35643</v>
      </c>
      <c r="H396" s="12">
        <v>0.5</v>
      </c>
      <c r="I396" s="13">
        <v>197.5</v>
      </c>
    </row>
    <row r="397" spans="1:9" x14ac:dyDescent="0.35">
      <c r="A397" s="15" t="s">
        <v>70</v>
      </c>
      <c r="B397" s="11">
        <v>35674</v>
      </c>
      <c r="C397" s="12">
        <v>1</v>
      </c>
      <c r="D397" s="13">
        <v>396</v>
      </c>
      <c r="F397" s="15" t="s">
        <v>71</v>
      </c>
      <c r="G397" s="11">
        <v>35674</v>
      </c>
      <c r="H397" s="12">
        <v>0.5</v>
      </c>
      <c r="I397" s="13">
        <v>198</v>
      </c>
    </row>
    <row r="398" spans="1:9" x14ac:dyDescent="0.35">
      <c r="A398" s="15" t="s">
        <v>70</v>
      </c>
      <c r="B398" s="11">
        <v>35704</v>
      </c>
      <c r="C398" s="12">
        <v>1</v>
      </c>
      <c r="D398" s="13">
        <v>397</v>
      </c>
      <c r="F398" s="15" t="s">
        <v>71</v>
      </c>
      <c r="G398" s="11">
        <v>35704</v>
      </c>
      <c r="H398" s="12">
        <v>0.5</v>
      </c>
      <c r="I398" s="13">
        <v>198.5</v>
      </c>
    </row>
    <row r="399" spans="1:9" x14ac:dyDescent="0.35">
      <c r="A399" s="15" t="s">
        <v>70</v>
      </c>
      <c r="B399" s="11">
        <v>35735</v>
      </c>
      <c r="C399" s="12">
        <v>1</v>
      </c>
      <c r="D399" s="13">
        <v>398</v>
      </c>
      <c r="F399" s="15" t="s">
        <v>71</v>
      </c>
      <c r="G399" s="11">
        <v>35735</v>
      </c>
      <c r="H399" s="12">
        <v>0.5</v>
      </c>
      <c r="I399" s="13">
        <v>199</v>
      </c>
    </row>
    <row r="400" spans="1:9" x14ac:dyDescent="0.35">
      <c r="A400" s="15" t="s">
        <v>70</v>
      </c>
      <c r="B400" s="11">
        <v>35765</v>
      </c>
      <c r="C400" s="12">
        <v>1</v>
      </c>
      <c r="D400" s="13">
        <v>399</v>
      </c>
      <c r="F400" s="15" t="s">
        <v>71</v>
      </c>
      <c r="G400" s="11">
        <v>35765</v>
      </c>
      <c r="H400" s="12">
        <v>0.5</v>
      </c>
      <c r="I400" s="13">
        <v>199.5</v>
      </c>
    </row>
    <row r="401" spans="1:9" x14ac:dyDescent="0.35">
      <c r="A401" s="15" t="s">
        <v>70</v>
      </c>
      <c r="B401" s="11">
        <v>35796</v>
      </c>
      <c r="C401" s="12">
        <v>1</v>
      </c>
      <c r="D401" s="13">
        <v>400</v>
      </c>
      <c r="F401" s="15" t="s">
        <v>71</v>
      </c>
      <c r="G401" s="11">
        <v>35796</v>
      </c>
      <c r="H401" s="12">
        <v>0.5</v>
      </c>
      <c r="I401" s="13">
        <v>200</v>
      </c>
    </row>
    <row r="402" spans="1:9" x14ac:dyDescent="0.35">
      <c r="A402" s="15" t="s">
        <v>70</v>
      </c>
      <c r="B402" s="11">
        <v>35827</v>
      </c>
      <c r="C402" s="12">
        <v>1</v>
      </c>
      <c r="D402" s="13">
        <v>401</v>
      </c>
      <c r="F402" s="15" t="s">
        <v>71</v>
      </c>
      <c r="G402" s="11">
        <v>35827</v>
      </c>
      <c r="H402" s="12">
        <v>0.5</v>
      </c>
      <c r="I402" s="13">
        <v>200.5</v>
      </c>
    </row>
    <row r="403" spans="1:9" x14ac:dyDescent="0.35">
      <c r="A403" s="15" t="s">
        <v>70</v>
      </c>
      <c r="B403" s="11">
        <v>35855</v>
      </c>
      <c r="C403" s="12">
        <v>1</v>
      </c>
      <c r="D403" s="13">
        <v>402</v>
      </c>
      <c r="F403" s="15" t="s">
        <v>71</v>
      </c>
      <c r="G403" s="11">
        <v>35855</v>
      </c>
      <c r="H403" s="12">
        <v>0.5</v>
      </c>
      <c r="I403" s="13">
        <v>201</v>
      </c>
    </row>
    <row r="404" spans="1:9" x14ac:dyDescent="0.35">
      <c r="A404" s="15" t="s">
        <v>70</v>
      </c>
      <c r="B404" s="11">
        <v>35886</v>
      </c>
      <c r="C404" s="12">
        <v>1</v>
      </c>
      <c r="D404" s="13">
        <v>403</v>
      </c>
      <c r="F404" s="15" t="s">
        <v>71</v>
      </c>
      <c r="G404" s="11">
        <v>35886</v>
      </c>
      <c r="H404" s="12">
        <v>0.5</v>
      </c>
      <c r="I404" s="13">
        <v>201.5</v>
      </c>
    </row>
    <row r="405" spans="1:9" x14ac:dyDescent="0.35">
      <c r="A405" s="15" t="s">
        <v>70</v>
      </c>
      <c r="B405" s="11">
        <v>35916</v>
      </c>
      <c r="C405" s="12">
        <v>1</v>
      </c>
      <c r="D405" s="13">
        <v>404</v>
      </c>
      <c r="F405" s="15" t="s">
        <v>71</v>
      </c>
      <c r="G405" s="11">
        <v>35916</v>
      </c>
      <c r="H405" s="12">
        <v>0.5</v>
      </c>
      <c r="I405" s="13">
        <v>202</v>
      </c>
    </row>
    <row r="406" spans="1:9" x14ac:dyDescent="0.35">
      <c r="A406" s="15" t="s">
        <v>70</v>
      </c>
      <c r="B406" s="11">
        <v>35947</v>
      </c>
      <c r="C406" s="12">
        <v>1</v>
      </c>
      <c r="D406" s="13">
        <v>405</v>
      </c>
      <c r="F406" s="15" t="s">
        <v>71</v>
      </c>
      <c r="G406" s="11">
        <v>35947</v>
      </c>
      <c r="H406" s="12">
        <v>0.5</v>
      </c>
      <c r="I406" s="13">
        <v>202.5</v>
      </c>
    </row>
    <row r="407" spans="1:9" x14ac:dyDescent="0.35">
      <c r="A407" s="15" t="s">
        <v>70</v>
      </c>
      <c r="B407" s="11">
        <v>35977</v>
      </c>
      <c r="C407" s="12">
        <v>1</v>
      </c>
      <c r="D407" s="13">
        <v>406</v>
      </c>
      <c r="F407" s="15" t="s">
        <v>71</v>
      </c>
      <c r="G407" s="11">
        <v>35977</v>
      </c>
      <c r="H407" s="12">
        <v>0.5</v>
      </c>
      <c r="I407" s="13">
        <v>203</v>
      </c>
    </row>
    <row r="408" spans="1:9" x14ac:dyDescent="0.35">
      <c r="A408" s="15" t="s">
        <v>70</v>
      </c>
      <c r="B408" s="11">
        <v>36008</v>
      </c>
      <c r="C408" s="12">
        <v>1</v>
      </c>
      <c r="D408" s="13">
        <v>407</v>
      </c>
      <c r="F408" s="15" t="s">
        <v>71</v>
      </c>
      <c r="G408" s="11">
        <v>36008</v>
      </c>
      <c r="H408" s="12">
        <v>0.5</v>
      </c>
      <c r="I408" s="13">
        <v>203.5</v>
      </c>
    </row>
    <row r="409" spans="1:9" x14ac:dyDescent="0.35">
      <c r="A409" s="15" t="s">
        <v>70</v>
      </c>
      <c r="B409" s="11">
        <v>36039</v>
      </c>
      <c r="C409" s="12">
        <v>1</v>
      </c>
      <c r="D409" s="13">
        <v>408</v>
      </c>
      <c r="F409" s="15" t="s">
        <v>71</v>
      </c>
      <c r="G409" s="11">
        <v>36039</v>
      </c>
      <c r="H409" s="12">
        <v>0.5</v>
      </c>
      <c r="I409" s="13">
        <v>204</v>
      </c>
    </row>
    <row r="410" spans="1:9" x14ac:dyDescent="0.35">
      <c r="A410" s="15" t="s">
        <v>70</v>
      </c>
      <c r="B410" s="11">
        <v>36069</v>
      </c>
      <c r="C410" s="12">
        <v>1</v>
      </c>
      <c r="D410" s="13">
        <v>409</v>
      </c>
      <c r="F410" s="15" t="s">
        <v>71</v>
      </c>
      <c r="G410" s="11">
        <v>36069</v>
      </c>
      <c r="H410" s="12">
        <v>0.5</v>
      </c>
      <c r="I410" s="13">
        <v>204.5</v>
      </c>
    </row>
    <row r="411" spans="1:9" x14ac:dyDescent="0.35">
      <c r="A411" s="15" t="s">
        <v>70</v>
      </c>
      <c r="B411" s="11">
        <v>36100</v>
      </c>
      <c r="C411" s="12">
        <v>1</v>
      </c>
      <c r="D411" s="13">
        <v>410</v>
      </c>
      <c r="F411" s="15" t="s">
        <v>71</v>
      </c>
      <c r="G411" s="11">
        <v>36100</v>
      </c>
      <c r="H411" s="12">
        <v>0.5</v>
      </c>
      <c r="I411" s="13">
        <v>205</v>
      </c>
    </row>
    <row r="412" spans="1:9" x14ac:dyDescent="0.35">
      <c r="A412" s="15" t="s">
        <v>70</v>
      </c>
      <c r="B412" s="11">
        <v>36130</v>
      </c>
      <c r="C412" s="12">
        <v>1</v>
      </c>
      <c r="D412" s="13">
        <v>411</v>
      </c>
      <c r="F412" s="15" t="s">
        <v>71</v>
      </c>
      <c r="G412" s="11">
        <v>36130</v>
      </c>
      <c r="H412" s="12">
        <v>0.5</v>
      </c>
      <c r="I412" s="13">
        <v>205.5</v>
      </c>
    </row>
    <row r="413" spans="1:9" x14ac:dyDescent="0.35">
      <c r="A413" s="15" t="s">
        <v>70</v>
      </c>
      <c r="B413" s="11">
        <v>36161</v>
      </c>
      <c r="C413" s="12">
        <v>1</v>
      </c>
      <c r="D413" s="13">
        <v>412</v>
      </c>
      <c r="F413" s="15" t="s">
        <v>71</v>
      </c>
      <c r="G413" s="11">
        <v>36161</v>
      </c>
      <c r="H413" s="12">
        <v>0.5</v>
      </c>
      <c r="I413" s="13">
        <v>206</v>
      </c>
    </row>
    <row r="414" spans="1:9" x14ac:dyDescent="0.35">
      <c r="A414" s="15" t="s">
        <v>70</v>
      </c>
      <c r="B414" s="11">
        <v>36192</v>
      </c>
      <c r="C414" s="12">
        <v>1</v>
      </c>
      <c r="D414" s="13">
        <v>413</v>
      </c>
      <c r="F414" s="15" t="s">
        <v>71</v>
      </c>
      <c r="G414" s="11">
        <v>36192</v>
      </c>
      <c r="H414" s="12">
        <v>0.5</v>
      </c>
      <c r="I414" s="13">
        <v>206.5</v>
      </c>
    </row>
    <row r="415" spans="1:9" x14ac:dyDescent="0.35">
      <c r="A415" s="15" t="s">
        <v>70</v>
      </c>
      <c r="B415" s="11">
        <v>36220</v>
      </c>
      <c r="C415" s="12">
        <v>1</v>
      </c>
      <c r="D415" s="13">
        <v>414</v>
      </c>
      <c r="F415" s="15" t="s">
        <v>71</v>
      </c>
      <c r="G415" s="11">
        <v>36220</v>
      </c>
      <c r="H415" s="12">
        <v>0.5</v>
      </c>
      <c r="I415" s="13">
        <v>207</v>
      </c>
    </row>
    <row r="416" spans="1:9" x14ac:dyDescent="0.35">
      <c r="A416" s="15" t="s">
        <v>70</v>
      </c>
      <c r="B416" s="11">
        <v>36251</v>
      </c>
      <c r="C416" s="12">
        <v>1</v>
      </c>
      <c r="D416" s="13">
        <v>415</v>
      </c>
      <c r="F416" s="15" t="s">
        <v>71</v>
      </c>
      <c r="G416" s="11">
        <v>36251</v>
      </c>
      <c r="H416" s="12">
        <v>0.5</v>
      </c>
      <c r="I416" s="13">
        <v>207.5</v>
      </c>
    </row>
    <row r="417" spans="1:9" x14ac:dyDescent="0.35">
      <c r="A417" s="15" t="s">
        <v>70</v>
      </c>
      <c r="B417" s="11">
        <v>36281</v>
      </c>
      <c r="C417" s="12">
        <v>1</v>
      </c>
      <c r="D417" s="13">
        <v>416</v>
      </c>
      <c r="F417" s="15" t="s">
        <v>71</v>
      </c>
      <c r="G417" s="11">
        <v>36281</v>
      </c>
      <c r="H417" s="12">
        <v>0.5</v>
      </c>
      <c r="I417" s="13">
        <v>208</v>
      </c>
    </row>
    <row r="418" spans="1:9" x14ac:dyDescent="0.35">
      <c r="A418" s="15" t="s">
        <v>70</v>
      </c>
      <c r="B418" s="11">
        <v>36312</v>
      </c>
      <c r="C418" s="12">
        <v>1</v>
      </c>
      <c r="D418" s="13">
        <v>417</v>
      </c>
      <c r="F418" s="15" t="s">
        <v>71</v>
      </c>
      <c r="G418" s="11">
        <v>36312</v>
      </c>
      <c r="H418" s="12">
        <v>0.5</v>
      </c>
      <c r="I418" s="13">
        <v>208.5</v>
      </c>
    </row>
    <row r="419" spans="1:9" x14ac:dyDescent="0.35">
      <c r="A419" s="15" t="s">
        <v>70</v>
      </c>
      <c r="B419" s="11">
        <v>36342</v>
      </c>
      <c r="C419" s="12">
        <v>1</v>
      </c>
      <c r="D419" s="13">
        <v>418</v>
      </c>
      <c r="F419" s="15" t="s">
        <v>71</v>
      </c>
      <c r="G419" s="11">
        <v>36342</v>
      </c>
      <c r="H419" s="12">
        <v>0.5</v>
      </c>
      <c r="I419" s="13">
        <v>209</v>
      </c>
    </row>
    <row r="420" spans="1:9" x14ac:dyDescent="0.35">
      <c r="A420" s="15" t="s">
        <v>70</v>
      </c>
      <c r="B420" s="11">
        <v>36373</v>
      </c>
      <c r="C420" s="12">
        <v>1</v>
      </c>
      <c r="D420" s="13">
        <v>419</v>
      </c>
      <c r="F420" s="15" t="s">
        <v>71</v>
      </c>
      <c r="G420" s="11">
        <v>36373</v>
      </c>
      <c r="H420" s="12">
        <v>0.5</v>
      </c>
      <c r="I420" s="13">
        <v>209.5</v>
      </c>
    </row>
    <row r="421" spans="1:9" x14ac:dyDescent="0.35">
      <c r="A421" s="15" t="s">
        <v>70</v>
      </c>
      <c r="B421" s="11">
        <v>36404</v>
      </c>
      <c r="C421" s="12">
        <v>1</v>
      </c>
      <c r="D421" s="13">
        <v>420</v>
      </c>
      <c r="F421" s="15" t="s">
        <v>71</v>
      </c>
      <c r="G421" s="11">
        <v>36404</v>
      </c>
      <c r="H421" s="12">
        <v>0.5</v>
      </c>
      <c r="I421" s="13">
        <v>210</v>
      </c>
    </row>
    <row r="422" spans="1:9" x14ac:dyDescent="0.35">
      <c r="A422" s="15" t="s">
        <v>70</v>
      </c>
      <c r="B422" s="11">
        <v>36434</v>
      </c>
      <c r="C422" s="12">
        <v>1</v>
      </c>
      <c r="D422" s="13">
        <v>421</v>
      </c>
      <c r="F422" s="15" t="s">
        <v>71</v>
      </c>
      <c r="G422" s="11">
        <v>36434</v>
      </c>
      <c r="H422" s="12">
        <v>0.5</v>
      </c>
      <c r="I422" s="13">
        <v>210.5</v>
      </c>
    </row>
    <row r="423" spans="1:9" x14ac:dyDescent="0.35">
      <c r="A423" s="15" t="s">
        <v>70</v>
      </c>
      <c r="B423" s="11">
        <v>36465</v>
      </c>
      <c r="C423" s="12">
        <v>1</v>
      </c>
      <c r="D423" s="13">
        <v>422</v>
      </c>
      <c r="F423" s="15" t="s">
        <v>71</v>
      </c>
      <c r="G423" s="11">
        <v>36465</v>
      </c>
      <c r="H423" s="12">
        <v>0.5</v>
      </c>
      <c r="I423" s="13">
        <v>211</v>
      </c>
    </row>
    <row r="424" spans="1:9" x14ac:dyDescent="0.35">
      <c r="A424" s="15" t="s">
        <v>70</v>
      </c>
      <c r="B424" s="11">
        <v>36495</v>
      </c>
      <c r="C424" s="12">
        <v>1</v>
      </c>
      <c r="D424" s="13">
        <v>423</v>
      </c>
      <c r="F424" s="15" t="s">
        <v>71</v>
      </c>
      <c r="G424" s="11">
        <v>36495</v>
      </c>
      <c r="H424" s="12">
        <v>0.5</v>
      </c>
      <c r="I424" s="13">
        <v>211.5</v>
      </c>
    </row>
    <row r="425" spans="1:9" x14ac:dyDescent="0.35">
      <c r="A425" s="15" t="s">
        <v>70</v>
      </c>
      <c r="B425" s="11">
        <v>36526</v>
      </c>
      <c r="C425" s="12">
        <v>1</v>
      </c>
      <c r="D425" s="13">
        <v>424</v>
      </c>
      <c r="F425" s="15" t="s">
        <v>71</v>
      </c>
      <c r="G425" s="11">
        <v>36526</v>
      </c>
      <c r="H425" s="12">
        <v>0.5</v>
      </c>
      <c r="I425" s="13">
        <v>212</v>
      </c>
    </row>
    <row r="426" spans="1:9" x14ac:dyDescent="0.35">
      <c r="A426" s="15" t="s">
        <v>70</v>
      </c>
      <c r="B426" s="11">
        <v>36557</v>
      </c>
      <c r="C426" s="12">
        <v>1</v>
      </c>
      <c r="D426" s="13">
        <v>425</v>
      </c>
      <c r="F426" s="15" t="s">
        <v>71</v>
      </c>
      <c r="G426" s="11">
        <v>36557</v>
      </c>
      <c r="H426" s="12">
        <v>0.5</v>
      </c>
      <c r="I426" s="13">
        <v>212.5</v>
      </c>
    </row>
    <row r="427" spans="1:9" x14ac:dyDescent="0.35">
      <c r="A427" s="15" t="s">
        <v>70</v>
      </c>
      <c r="B427" s="11">
        <v>36586</v>
      </c>
      <c r="C427" s="12">
        <v>1</v>
      </c>
      <c r="D427" s="13">
        <v>426</v>
      </c>
      <c r="F427" s="15" t="s">
        <v>71</v>
      </c>
      <c r="G427" s="11">
        <v>36586</v>
      </c>
      <c r="H427" s="12">
        <v>0.5</v>
      </c>
      <c r="I427" s="13">
        <v>213</v>
      </c>
    </row>
    <row r="428" spans="1:9" x14ac:dyDescent="0.35">
      <c r="A428" s="15" t="s">
        <v>70</v>
      </c>
      <c r="B428" s="11">
        <v>36617</v>
      </c>
      <c r="C428" s="12">
        <v>1</v>
      </c>
      <c r="D428" s="13">
        <v>427</v>
      </c>
      <c r="F428" s="15" t="s">
        <v>71</v>
      </c>
      <c r="G428" s="11">
        <v>36617</v>
      </c>
      <c r="H428" s="12">
        <v>0.5</v>
      </c>
      <c r="I428" s="13">
        <v>213.5</v>
      </c>
    </row>
    <row r="429" spans="1:9" x14ac:dyDescent="0.35">
      <c r="A429" s="15" t="s">
        <v>70</v>
      </c>
      <c r="B429" s="11">
        <v>36647</v>
      </c>
      <c r="C429" s="12">
        <v>1</v>
      </c>
      <c r="D429" s="13">
        <v>428</v>
      </c>
      <c r="F429" s="15" t="s">
        <v>71</v>
      </c>
      <c r="G429" s="11">
        <v>36647</v>
      </c>
      <c r="H429" s="12">
        <v>0.5</v>
      </c>
      <c r="I429" s="13">
        <v>214</v>
      </c>
    </row>
    <row r="430" spans="1:9" x14ac:dyDescent="0.35">
      <c r="A430" s="15" t="s">
        <v>70</v>
      </c>
      <c r="B430" s="11">
        <v>36678</v>
      </c>
      <c r="C430" s="12">
        <v>1</v>
      </c>
      <c r="D430" s="13">
        <v>429</v>
      </c>
      <c r="F430" s="15" t="s">
        <v>71</v>
      </c>
      <c r="G430" s="11">
        <v>36678</v>
      </c>
      <c r="H430" s="12">
        <v>0.5</v>
      </c>
      <c r="I430" s="13">
        <v>214.5</v>
      </c>
    </row>
    <row r="431" spans="1:9" x14ac:dyDescent="0.35">
      <c r="A431" s="15" t="s">
        <v>70</v>
      </c>
      <c r="B431" s="11">
        <v>36708</v>
      </c>
      <c r="C431" s="12">
        <v>1</v>
      </c>
      <c r="D431" s="13">
        <v>430</v>
      </c>
      <c r="F431" s="15" t="s">
        <v>71</v>
      </c>
      <c r="G431" s="11">
        <v>36708</v>
      </c>
      <c r="H431" s="12">
        <v>0.5</v>
      </c>
      <c r="I431" s="13">
        <v>215</v>
      </c>
    </row>
    <row r="432" spans="1:9" x14ac:dyDescent="0.35">
      <c r="A432" s="15" t="s">
        <v>70</v>
      </c>
      <c r="B432" s="11">
        <v>36739</v>
      </c>
      <c r="C432" s="12">
        <v>1</v>
      </c>
      <c r="D432" s="13">
        <v>431</v>
      </c>
      <c r="F432" s="15" t="s">
        <v>71</v>
      </c>
      <c r="G432" s="11">
        <v>36739</v>
      </c>
      <c r="H432" s="12">
        <v>0.5</v>
      </c>
      <c r="I432" s="13">
        <v>215.5</v>
      </c>
    </row>
    <row r="433" spans="1:9" x14ac:dyDescent="0.35">
      <c r="A433" s="15" t="s">
        <v>70</v>
      </c>
      <c r="B433" s="11">
        <v>36770</v>
      </c>
      <c r="C433" s="12">
        <v>1</v>
      </c>
      <c r="D433" s="13">
        <v>432</v>
      </c>
      <c r="F433" s="15" t="s">
        <v>71</v>
      </c>
      <c r="G433" s="11">
        <v>36770</v>
      </c>
      <c r="H433" s="12">
        <v>0.5</v>
      </c>
      <c r="I433" s="13">
        <v>216</v>
      </c>
    </row>
    <row r="434" spans="1:9" x14ac:dyDescent="0.35">
      <c r="A434" s="15" t="s">
        <v>70</v>
      </c>
      <c r="B434" s="11">
        <v>36800</v>
      </c>
      <c r="C434" s="12">
        <v>1</v>
      </c>
      <c r="D434" s="13">
        <v>433</v>
      </c>
      <c r="F434" s="15" t="s">
        <v>71</v>
      </c>
      <c r="G434" s="11">
        <v>36800</v>
      </c>
      <c r="H434" s="12">
        <v>0.5</v>
      </c>
      <c r="I434" s="13">
        <v>216.5</v>
      </c>
    </row>
    <row r="435" spans="1:9" x14ac:dyDescent="0.35">
      <c r="A435" s="15" t="s">
        <v>70</v>
      </c>
      <c r="B435" s="11">
        <v>36831</v>
      </c>
      <c r="C435" s="12">
        <v>1</v>
      </c>
      <c r="D435" s="13">
        <v>434</v>
      </c>
      <c r="F435" s="15" t="s">
        <v>71</v>
      </c>
      <c r="G435" s="11">
        <v>36831</v>
      </c>
      <c r="H435" s="12">
        <v>0.5</v>
      </c>
      <c r="I435" s="13">
        <v>217</v>
      </c>
    </row>
    <row r="436" spans="1:9" x14ac:dyDescent="0.35">
      <c r="A436" s="15" t="s">
        <v>70</v>
      </c>
      <c r="B436" s="11">
        <v>36861</v>
      </c>
      <c r="C436" s="12">
        <v>1</v>
      </c>
      <c r="D436" s="13">
        <v>435</v>
      </c>
      <c r="F436" s="15" t="s">
        <v>71</v>
      </c>
      <c r="G436" s="11">
        <v>36861</v>
      </c>
      <c r="H436" s="12">
        <v>0.5</v>
      </c>
      <c r="I436" s="13">
        <v>217.5</v>
      </c>
    </row>
    <row r="437" spans="1:9" x14ac:dyDescent="0.35">
      <c r="A437" s="15" t="s">
        <v>70</v>
      </c>
      <c r="B437" s="11">
        <v>36892</v>
      </c>
      <c r="C437" s="12">
        <v>1</v>
      </c>
      <c r="D437" s="13">
        <v>436</v>
      </c>
      <c r="F437" s="15" t="s">
        <v>71</v>
      </c>
      <c r="G437" s="11">
        <v>36892</v>
      </c>
      <c r="H437" s="12">
        <v>0.5</v>
      </c>
      <c r="I437" s="13">
        <v>218</v>
      </c>
    </row>
    <row r="438" spans="1:9" x14ac:dyDescent="0.35">
      <c r="A438" s="15" t="s">
        <v>70</v>
      </c>
      <c r="B438" s="11">
        <v>36923</v>
      </c>
      <c r="C438" s="12">
        <v>1</v>
      </c>
      <c r="D438" s="13">
        <v>437</v>
      </c>
      <c r="F438" s="15" t="s">
        <v>71</v>
      </c>
      <c r="G438" s="11">
        <v>36923</v>
      </c>
      <c r="H438" s="12">
        <v>0.5</v>
      </c>
      <c r="I438" s="13">
        <v>218.5</v>
      </c>
    </row>
    <row r="439" spans="1:9" x14ac:dyDescent="0.35">
      <c r="A439" s="15" t="s">
        <v>70</v>
      </c>
      <c r="B439" s="11">
        <v>36951</v>
      </c>
      <c r="C439" s="12">
        <v>1</v>
      </c>
      <c r="D439" s="13">
        <v>438</v>
      </c>
      <c r="F439" s="15" t="s">
        <v>71</v>
      </c>
      <c r="G439" s="11">
        <v>36951</v>
      </c>
      <c r="H439" s="12">
        <v>0.5</v>
      </c>
      <c r="I439" s="13">
        <v>219</v>
      </c>
    </row>
    <row r="440" spans="1:9" x14ac:dyDescent="0.35">
      <c r="A440" s="15" t="s">
        <v>70</v>
      </c>
      <c r="B440" s="11">
        <v>36982</v>
      </c>
      <c r="C440" s="12">
        <v>1</v>
      </c>
      <c r="D440" s="13">
        <v>439</v>
      </c>
      <c r="F440" s="15" t="s">
        <v>71</v>
      </c>
      <c r="G440" s="11">
        <v>36982</v>
      </c>
      <c r="H440" s="12">
        <v>0.5</v>
      </c>
      <c r="I440" s="13">
        <v>219.5</v>
      </c>
    </row>
    <row r="441" spans="1:9" x14ac:dyDescent="0.35">
      <c r="A441" s="15" t="s">
        <v>70</v>
      </c>
      <c r="B441" s="11">
        <v>37012</v>
      </c>
      <c r="C441" s="12">
        <v>1</v>
      </c>
      <c r="D441" s="13">
        <v>440</v>
      </c>
      <c r="F441" s="15" t="s">
        <v>71</v>
      </c>
      <c r="G441" s="11">
        <v>37012</v>
      </c>
      <c r="H441" s="12">
        <v>0.5</v>
      </c>
      <c r="I441" s="13">
        <v>220</v>
      </c>
    </row>
    <row r="442" spans="1:9" x14ac:dyDescent="0.35">
      <c r="A442" s="15" t="s">
        <v>70</v>
      </c>
      <c r="B442" s="11">
        <v>37043</v>
      </c>
      <c r="C442" s="12">
        <v>1</v>
      </c>
      <c r="D442" s="13">
        <v>441</v>
      </c>
      <c r="F442" s="15" t="s">
        <v>71</v>
      </c>
      <c r="G442" s="11">
        <v>37043</v>
      </c>
      <c r="H442" s="12">
        <v>0.5</v>
      </c>
      <c r="I442" s="13">
        <v>220.5</v>
      </c>
    </row>
    <row r="443" spans="1:9" x14ac:dyDescent="0.35">
      <c r="A443" s="15" t="s">
        <v>70</v>
      </c>
      <c r="B443" s="11">
        <v>37073</v>
      </c>
      <c r="C443" s="12">
        <v>1</v>
      </c>
      <c r="D443" s="13">
        <v>442</v>
      </c>
      <c r="F443" s="15" t="s">
        <v>71</v>
      </c>
      <c r="G443" s="11">
        <v>37073</v>
      </c>
      <c r="H443" s="12">
        <v>0.5</v>
      </c>
      <c r="I443" s="13">
        <v>221</v>
      </c>
    </row>
    <row r="444" spans="1:9" x14ac:dyDescent="0.35">
      <c r="A444" s="15" t="s">
        <v>70</v>
      </c>
      <c r="B444" s="11">
        <v>37104</v>
      </c>
      <c r="C444" s="12">
        <v>1</v>
      </c>
      <c r="D444" s="13">
        <v>443</v>
      </c>
      <c r="F444" s="15" t="s">
        <v>71</v>
      </c>
      <c r="G444" s="11">
        <v>37104</v>
      </c>
      <c r="H444" s="12">
        <v>0.5</v>
      </c>
      <c r="I444" s="13">
        <v>221.5</v>
      </c>
    </row>
    <row r="445" spans="1:9" x14ac:dyDescent="0.35">
      <c r="A445" s="15" t="s">
        <v>70</v>
      </c>
      <c r="B445" s="11">
        <v>37135</v>
      </c>
      <c r="C445" s="12">
        <v>1</v>
      </c>
      <c r="D445" s="13">
        <v>444</v>
      </c>
      <c r="F445" s="15" t="s">
        <v>71</v>
      </c>
      <c r="G445" s="11">
        <v>37135</v>
      </c>
      <c r="H445" s="12">
        <v>0.5</v>
      </c>
      <c r="I445" s="13">
        <v>222</v>
      </c>
    </row>
    <row r="446" spans="1:9" x14ac:dyDescent="0.35">
      <c r="A446" s="15" t="s">
        <v>70</v>
      </c>
      <c r="B446" s="11">
        <v>37165</v>
      </c>
      <c r="C446" s="12">
        <v>1</v>
      </c>
      <c r="D446" s="13">
        <v>445</v>
      </c>
      <c r="F446" s="15" t="s">
        <v>71</v>
      </c>
      <c r="G446" s="11">
        <v>37165</v>
      </c>
      <c r="H446" s="12">
        <v>0.5</v>
      </c>
      <c r="I446" s="13">
        <v>222.5</v>
      </c>
    </row>
    <row r="447" spans="1:9" x14ac:dyDescent="0.35">
      <c r="A447" s="15" t="s">
        <v>70</v>
      </c>
      <c r="B447" s="11">
        <v>37196</v>
      </c>
      <c r="C447" s="12">
        <v>1</v>
      </c>
      <c r="D447" s="13">
        <v>446</v>
      </c>
      <c r="F447" s="15" t="s">
        <v>71</v>
      </c>
      <c r="G447" s="11">
        <v>37196</v>
      </c>
      <c r="H447" s="12">
        <v>0.5</v>
      </c>
      <c r="I447" s="13">
        <v>223</v>
      </c>
    </row>
    <row r="448" spans="1:9" x14ac:dyDescent="0.35">
      <c r="A448" s="15" t="s">
        <v>70</v>
      </c>
      <c r="B448" s="11">
        <v>37226</v>
      </c>
      <c r="C448" s="12">
        <v>1</v>
      </c>
      <c r="D448" s="13">
        <v>447</v>
      </c>
      <c r="F448" s="15" t="s">
        <v>71</v>
      </c>
      <c r="G448" s="11">
        <v>37226</v>
      </c>
      <c r="H448" s="12">
        <v>0.5</v>
      </c>
      <c r="I448" s="13">
        <v>223.5</v>
      </c>
    </row>
    <row r="449" spans="1:9" x14ac:dyDescent="0.35">
      <c r="A449" s="15" t="s">
        <v>70</v>
      </c>
      <c r="B449" s="11">
        <v>37257</v>
      </c>
      <c r="C449" s="12">
        <v>1</v>
      </c>
      <c r="D449" s="13">
        <v>448</v>
      </c>
      <c r="F449" s="15" t="s">
        <v>71</v>
      </c>
      <c r="G449" s="11">
        <v>37257</v>
      </c>
      <c r="H449" s="12">
        <v>0.5</v>
      </c>
      <c r="I449" s="13">
        <v>224</v>
      </c>
    </row>
    <row r="450" spans="1:9" x14ac:dyDescent="0.35">
      <c r="A450" s="15" t="s">
        <v>70</v>
      </c>
      <c r="B450" s="11">
        <v>37288</v>
      </c>
      <c r="C450" s="12">
        <v>1</v>
      </c>
      <c r="D450" s="13">
        <v>449</v>
      </c>
      <c r="F450" s="15" t="s">
        <v>71</v>
      </c>
      <c r="G450" s="11">
        <v>37288</v>
      </c>
      <c r="H450" s="12">
        <v>0.5</v>
      </c>
      <c r="I450" s="13">
        <v>224.5</v>
      </c>
    </row>
    <row r="451" spans="1:9" x14ac:dyDescent="0.35">
      <c r="A451" s="15" t="s">
        <v>70</v>
      </c>
      <c r="B451" s="11">
        <v>37316</v>
      </c>
      <c r="C451" s="12">
        <v>1</v>
      </c>
      <c r="D451" s="13">
        <v>450</v>
      </c>
      <c r="F451" s="15" t="s">
        <v>71</v>
      </c>
      <c r="G451" s="11">
        <v>37316</v>
      </c>
      <c r="H451" s="12">
        <v>0.5</v>
      </c>
      <c r="I451" s="13">
        <v>225</v>
      </c>
    </row>
    <row r="452" spans="1:9" x14ac:dyDescent="0.35">
      <c r="A452" s="15" t="s">
        <v>70</v>
      </c>
      <c r="B452" s="11">
        <v>37347</v>
      </c>
      <c r="C452" s="12">
        <v>1</v>
      </c>
      <c r="D452" s="13">
        <v>451</v>
      </c>
      <c r="F452" s="15" t="s">
        <v>71</v>
      </c>
      <c r="G452" s="11">
        <v>37347</v>
      </c>
      <c r="H452" s="12">
        <v>0.5</v>
      </c>
      <c r="I452" s="13">
        <v>225.5</v>
      </c>
    </row>
    <row r="453" spans="1:9" x14ac:dyDescent="0.35">
      <c r="A453" s="15" t="s">
        <v>70</v>
      </c>
      <c r="B453" s="11">
        <v>37377</v>
      </c>
      <c r="C453" s="12">
        <v>1</v>
      </c>
      <c r="D453" s="13">
        <v>452</v>
      </c>
      <c r="F453" s="15" t="s">
        <v>71</v>
      </c>
      <c r="G453" s="11">
        <v>37377</v>
      </c>
      <c r="H453" s="12">
        <v>0.5</v>
      </c>
      <c r="I453" s="13">
        <v>226</v>
      </c>
    </row>
    <row r="454" spans="1:9" x14ac:dyDescent="0.35">
      <c r="A454" s="15" t="s">
        <v>70</v>
      </c>
      <c r="B454" s="11">
        <v>37408</v>
      </c>
      <c r="C454" s="12">
        <v>1</v>
      </c>
      <c r="D454" s="13">
        <v>453</v>
      </c>
      <c r="F454" s="15" t="s">
        <v>71</v>
      </c>
      <c r="G454" s="11">
        <v>37408</v>
      </c>
      <c r="H454" s="12">
        <v>0.5</v>
      </c>
      <c r="I454" s="13">
        <v>226.5</v>
      </c>
    </row>
    <row r="455" spans="1:9" x14ac:dyDescent="0.35">
      <c r="A455" s="15" t="s">
        <v>70</v>
      </c>
      <c r="B455" s="11">
        <v>37438</v>
      </c>
      <c r="C455" s="12">
        <v>1</v>
      </c>
      <c r="D455" s="13">
        <v>454</v>
      </c>
      <c r="F455" s="15" t="s">
        <v>71</v>
      </c>
      <c r="G455" s="11">
        <v>37438</v>
      </c>
      <c r="H455" s="12">
        <v>0.5</v>
      </c>
      <c r="I455" s="13">
        <v>227</v>
      </c>
    </row>
    <row r="456" spans="1:9" x14ac:dyDescent="0.35">
      <c r="A456" s="15" t="s">
        <v>70</v>
      </c>
      <c r="B456" s="11">
        <v>37469</v>
      </c>
      <c r="C456" s="12">
        <v>1</v>
      </c>
      <c r="D456" s="13">
        <v>455</v>
      </c>
      <c r="F456" s="15" t="s">
        <v>71</v>
      </c>
      <c r="G456" s="11">
        <v>37469</v>
      </c>
      <c r="H456" s="12">
        <v>0.5</v>
      </c>
      <c r="I456" s="13">
        <v>227.5</v>
      </c>
    </row>
    <row r="457" spans="1:9" x14ac:dyDescent="0.35">
      <c r="A457" s="15" t="s">
        <v>70</v>
      </c>
      <c r="B457" s="11">
        <v>37500</v>
      </c>
      <c r="C457" s="12">
        <v>1</v>
      </c>
      <c r="D457" s="13">
        <v>456</v>
      </c>
      <c r="F457" s="15" t="s">
        <v>71</v>
      </c>
      <c r="G457" s="11">
        <v>37500</v>
      </c>
      <c r="H457" s="12">
        <v>0.5</v>
      </c>
      <c r="I457" s="13">
        <v>228</v>
      </c>
    </row>
    <row r="458" spans="1:9" x14ac:dyDescent="0.35">
      <c r="A458" s="15" t="s">
        <v>70</v>
      </c>
      <c r="B458" s="11">
        <v>37530</v>
      </c>
      <c r="C458" s="12">
        <v>1</v>
      </c>
      <c r="D458" s="13">
        <v>457</v>
      </c>
      <c r="F458" s="15" t="s">
        <v>71</v>
      </c>
      <c r="G458" s="11">
        <v>37530</v>
      </c>
      <c r="H458" s="12">
        <v>0.5</v>
      </c>
      <c r="I458" s="13">
        <v>228.5</v>
      </c>
    </row>
    <row r="459" spans="1:9" x14ac:dyDescent="0.35">
      <c r="A459" s="15" t="s">
        <v>70</v>
      </c>
      <c r="B459" s="11">
        <v>37561</v>
      </c>
      <c r="C459" s="12">
        <v>1</v>
      </c>
      <c r="D459" s="13">
        <v>458</v>
      </c>
      <c r="F459" s="15" t="s">
        <v>71</v>
      </c>
      <c r="G459" s="11">
        <v>37561</v>
      </c>
      <c r="H459" s="12">
        <v>0.5</v>
      </c>
      <c r="I459" s="13">
        <v>229</v>
      </c>
    </row>
    <row r="460" spans="1:9" x14ac:dyDescent="0.35">
      <c r="A460" s="15" t="s">
        <v>70</v>
      </c>
      <c r="B460" s="11">
        <v>37591</v>
      </c>
      <c r="C460" s="12">
        <v>1</v>
      </c>
      <c r="D460" s="13">
        <v>459</v>
      </c>
      <c r="F460" s="15" t="s">
        <v>71</v>
      </c>
      <c r="G460" s="11">
        <v>37591</v>
      </c>
      <c r="H460" s="12">
        <v>0.5</v>
      </c>
      <c r="I460" s="13">
        <v>229.5</v>
      </c>
    </row>
    <row r="461" spans="1:9" x14ac:dyDescent="0.35">
      <c r="A461" s="15" t="s">
        <v>70</v>
      </c>
      <c r="B461" s="11">
        <v>37622</v>
      </c>
      <c r="C461" s="12">
        <v>1</v>
      </c>
      <c r="D461" s="13">
        <v>460</v>
      </c>
      <c r="F461" s="15" t="s">
        <v>71</v>
      </c>
      <c r="G461" s="11">
        <v>37622</v>
      </c>
      <c r="H461" s="12">
        <v>0.5</v>
      </c>
      <c r="I461" s="13">
        <v>230</v>
      </c>
    </row>
    <row r="462" spans="1:9" x14ac:dyDescent="0.35">
      <c r="A462" s="15" t="s">
        <v>70</v>
      </c>
      <c r="B462" s="11">
        <v>37653</v>
      </c>
      <c r="C462" s="12">
        <v>1</v>
      </c>
      <c r="D462" s="13">
        <v>461</v>
      </c>
      <c r="F462" s="15" t="s">
        <v>71</v>
      </c>
      <c r="G462" s="11">
        <v>37653</v>
      </c>
      <c r="H462" s="12">
        <v>0.5</v>
      </c>
      <c r="I462" s="13">
        <v>230.5</v>
      </c>
    </row>
    <row r="463" spans="1:9" x14ac:dyDescent="0.35">
      <c r="A463" s="15" t="s">
        <v>70</v>
      </c>
      <c r="B463" s="11">
        <v>37681</v>
      </c>
      <c r="C463" s="12">
        <v>1</v>
      </c>
      <c r="D463" s="13">
        <v>462</v>
      </c>
      <c r="F463" s="15" t="s">
        <v>71</v>
      </c>
      <c r="G463" s="11">
        <v>37681</v>
      </c>
      <c r="H463" s="12">
        <v>0.5</v>
      </c>
      <c r="I463" s="13">
        <v>231</v>
      </c>
    </row>
    <row r="464" spans="1:9" x14ac:dyDescent="0.35">
      <c r="A464" s="15" t="s">
        <v>70</v>
      </c>
      <c r="B464" s="11">
        <v>37712</v>
      </c>
      <c r="C464" s="12">
        <v>1</v>
      </c>
      <c r="D464" s="13">
        <v>463</v>
      </c>
      <c r="F464" s="15" t="s">
        <v>71</v>
      </c>
      <c r="G464" s="11">
        <v>37712</v>
      </c>
      <c r="H464" s="12">
        <v>0.5</v>
      </c>
      <c r="I464" s="13">
        <v>231.5</v>
      </c>
    </row>
    <row r="465" spans="1:9" x14ac:dyDescent="0.35">
      <c r="A465" s="15" t="s">
        <v>70</v>
      </c>
      <c r="B465" s="11">
        <v>37742</v>
      </c>
      <c r="C465" s="12">
        <v>1</v>
      </c>
      <c r="D465" s="13">
        <v>464</v>
      </c>
      <c r="F465" s="15" t="s">
        <v>71</v>
      </c>
      <c r="G465" s="11">
        <v>37742</v>
      </c>
      <c r="H465" s="12">
        <v>0.5</v>
      </c>
      <c r="I465" s="13">
        <v>232</v>
      </c>
    </row>
    <row r="466" spans="1:9" x14ac:dyDescent="0.35">
      <c r="A466" s="15" t="s">
        <v>70</v>
      </c>
      <c r="B466" s="11">
        <v>37773</v>
      </c>
      <c r="C466" s="12">
        <v>1</v>
      </c>
      <c r="D466" s="13">
        <v>465</v>
      </c>
      <c r="F466" s="15" t="s">
        <v>71</v>
      </c>
      <c r="G466" s="11">
        <v>37773</v>
      </c>
      <c r="H466" s="12">
        <v>0.5</v>
      </c>
      <c r="I466" s="13">
        <v>232.5</v>
      </c>
    </row>
    <row r="467" spans="1:9" x14ac:dyDescent="0.35">
      <c r="A467" s="15" t="s">
        <v>70</v>
      </c>
      <c r="B467" s="11">
        <v>37803</v>
      </c>
      <c r="C467" s="12">
        <v>1</v>
      </c>
      <c r="D467" s="13">
        <v>466</v>
      </c>
      <c r="F467" s="15" t="s">
        <v>71</v>
      </c>
      <c r="G467" s="11">
        <v>37803</v>
      </c>
      <c r="H467" s="12">
        <v>0.5</v>
      </c>
      <c r="I467" s="13">
        <v>233</v>
      </c>
    </row>
    <row r="468" spans="1:9" x14ac:dyDescent="0.35">
      <c r="A468" s="15" t="s">
        <v>70</v>
      </c>
      <c r="B468" s="11">
        <v>37834</v>
      </c>
      <c r="C468" s="12">
        <v>1</v>
      </c>
      <c r="D468" s="13">
        <v>467</v>
      </c>
      <c r="F468" s="15" t="s">
        <v>71</v>
      </c>
      <c r="G468" s="11">
        <v>37834</v>
      </c>
      <c r="H468" s="12">
        <v>0.5</v>
      </c>
      <c r="I468" s="13">
        <v>233.5</v>
      </c>
    </row>
    <row r="469" spans="1:9" x14ac:dyDescent="0.35">
      <c r="A469" s="15" t="s">
        <v>70</v>
      </c>
      <c r="B469" s="11">
        <v>37865</v>
      </c>
      <c r="C469" s="12">
        <v>1</v>
      </c>
      <c r="D469" s="13">
        <v>468</v>
      </c>
      <c r="F469" s="15" t="s">
        <v>71</v>
      </c>
      <c r="G469" s="11">
        <v>37865</v>
      </c>
      <c r="H469" s="12">
        <v>0.5</v>
      </c>
      <c r="I469" s="13">
        <v>234</v>
      </c>
    </row>
    <row r="470" spans="1:9" x14ac:dyDescent="0.35">
      <c r="A470" s="15" t="s">
        <v>70</v>
      </c>
      <c r="B470" s="11">
        <v>37895</v>
      </c>
      <c r="C470" s="12">
        <v>1</v>
      </c>
      <c r="D470" s="13">
        <v>469</v>
      </c>
      <c r="F470" s="15" t="s">
        <v>71</v>
      </c>
      <c r="G470" s="11">
        <v>37895</v>
      </c>
      <c r="H470" s="12">
        <v>0.5</v>
      </c>
      <c r="I470" s="13">
        <v>234.5</v>
      </c>
    </row>
    <row r="471" spans="1:9" x14ac:dyDescent="0.35">
      <c r="A471" s="15" t="s">
        <v>70</v>
      </c>
      <c r="B471" s="11">
        <v>37926</v>
      </c>
      <c r="C471" s="12">
        <v>1</v>
      </c>
      <c r="D471" s="13">
        <v>470</v>
      </c>
      <c r="F471" s="15" t="s">
        <v>71</v>
      </c>
      <c r="G471" s="11">
        <v>37926</v>
      </c>
      <c r="H471" s="12">
        <v>0.5</v>
      </c>
      <c r="I471" s="13">
        <v>235</v>
      </c>
    </row>
    <row r="472" spans="1:9" x14ac:dyDescent="0.35">
      <c r="A472" s="15" t="s">
        <v>70</v>
      </c>
      <c r="B472" s="11">
        <v>37956</v>
      </c>
      <c r="C472" s="12">
        <v>1</v>
      </c>
      <c r="D472" s="13">
        <v>471</v>
      </c>
      <c r="F472" s="15" t="s">
        <v>71</v>
      </c>
      <c r="G472" s="11">
        <v>37956</v>
      </c>
      <c r="H472" s="12">
        <v>0.5</v>
      </c>
      <c r="I472" s="13">
        <v>235.5</v>
      </c>
    </row>
    <row r="473" spans="1:9" x14ac:dyDescent="0.35">
      <c r="A473" s="15" t="s">
        <v>70</v>
      </c>
      <c r="B473" s="11">
        <v>37987</v>
      </c>
      <c r="C473" s="12">
        <v>1</v>
      </c>
      <c r="D473" s="13">
        <v>472</v>
      </c>
      <c r="F473" s="15" t="s">
        <v>71</v>
      </c>
      <c r="G473" s="11">
        <v>37987</v>
      </c>
      <c r="H473" s="12">
        <v>0.5</v>
      </c>
      <c r="I473" s="13">
        <v>236</v>
      </c>
    </row>
    <row r="474" spans="1:9" x14ac:dyDescent="0.35">
      <c r="A474" s="15" t="s">
        <v>70</v>
      </c>
      <c r="B474" s="11">
        <v>38018</v>
      </c>
      <c r="C474" s="12">
        <v>1</v>
      </c>
      <c r="D474" s="13">
        <v>473</v>
      </c>
      <c r="F474" s="15" t="s">
        <v>71</v>
      </c>
      <c r="G474" s="11">
        <v>38018</v>
      </c>
      <c r="H474" s="12">
        <v>0.5</v>
      </c>
      <c r="I474" s="13">
        <v>236.5</v>
      </c>
    </row>
    <row r="475" spans="1:9" x14ac:dyDescent="0.35">
      <c r="A475" s="15" t="s">
        <v>70</v>
      </c>
      <c r="B475" s="11">
        <v>38047</v>
      </c>
      <c r="C475" s="12">
        <v>1</v>
      </c>
      <c r="D475" s="13">
        <v>474</v>
      </c>
      <c r="F475" s="15" t="s">
        <v>71</v>
      </c>
      <c r="G475" s="11">
        <v>38047</v>
      </c>
      <c r="H475" s="12">
        <v>0.5</v>
      </c>
      <c r="I475" s="13">
        <v>237</v>
      </c>
    </row>
    <row r="476" spans="1:9" x14ac:dyDescent="0.35">
      <c r="A476" s="15" t="s">
        <v>70</v>
      </c>
      <c r="B476" s="11">
        <v>38078</v>
      </c>
      <c r="C476" s="12">
        <v>1</v>
      </c>
      <c r="D476" s="13">
        <v>475</v>
      </c>
      <c r="F476" s="15" t="s">
        <v>71</v>
      </c>
      <c r="G476" s="11">
        <v>38078</v>
      </c>
      <c r="H476" s="12">
        <v>0.5</v>
      </c>
      <c r="I476" s="13">
        <v>237.5</v>
      </c>
    </row>
    <row r="477" spans="1:9" x14ac:dyDescent="0.35">
      <c r="A477" s="15" t="s">
        <v>70</v>
      </c>
      <c r="B477" s="11">
        <v>38108</v>
      </c>
      <c r="C477" s="12">
        <v>1</v>
      </c>
      <c r="D477" s="13">
        <v>476</v>
      </c>
      <c r="F477" s="15" t="s">
        <v>71</v>
      </c>
      <c r="G477" s="11">
        <v>38108</v>
      </c>
      <c r="H477" s="12">
        <v>0.5</v>
      </c>
      <c r="I477" s="13">
        <v>238</v>
      </c>
    </row>
    <row r="478" spans="1:9" x14ac:dyDescent="0.35">
      <c r="A478" s="15" t="s">
        <v>70</v>
      </c>
      <c r="B478" s="11">
        <v>38139</v>
      </c>
      <c r="C478" s="12">
        <v>1</v>
      </c>
      <c r="D478" s="13">
        <v>477</v>
      </c>
      <c r="F478" s="15" t="s">
        <v>71</v>
      </c>
      <c r="G478" s="11">
        <v>38139</v>
      </c>
      <c r="H478" s="12">
        <v>0.5</v>
      </c>
      <c r="I478" s="13">
        <v>238.5</v>
      </c>
    </row>
    <row r="479" spans="1:9" x14ac:dyDescent="0.35">
      <c r="A479" s="15" t="s">
        <v>70</v>
      </c>
      <c r="B479" s="11">
        <v>38169</v>
      </c>
      <c r="C479" s="12">
        <v>1</v>
      </c>
      <c r="D479" s="13">
        <v>478</v>
      </c>
      <c r="F479" s="15" t="s">
        <v>71</v>
      </c>
      <c r="G479" s="11">
        <v>38169</v>
      </c>
      <c r="H479" s="12">
        <v>0.5</v>
      </c>
      <c r="I479" s="13">
        <v>239</v>
      </c>
    </row>
    <row r="480" spans="1:9" x14ac:dyDescent="0.35">
      <c r="A480" s="15" t="s">
        <v>70</v>
      </c>
      <c r="B480" s="11">
        <v>38200</v>
      </c>
      <c r="C480" s="12">
        <v>1</v>
      </c>
      <c r="D480" s="13">
        <v>479</v>
      </c>
      <c r="F480" s="15" t="s">
        <v>71</v>
      </c>
      <c r="G480" s="11">
        <v>38200</v>
      </c>
      <c r="H480" s="12">
        <v>0.5</v>
      </c>
      <c r="I480" s="13">
        <v>239.5</v>
      </c>
    </row>
    <row r="481" spans="1:9" x14ac:dyDescent="0.35">
      <c r="A481" s="15" t="s">
        <v>70</v>
      </c>
      <c r="B481" s="11">
        <v>38231</v>
      </c>
      <c r="C481" s="12">
        <v>1</v>
      </c>
      <c r="D481" s="13">
        <v>480</v>
      </c>
      <c r="F481" s="15" t="s">
        <v>71</v>
      </c>
      <c r="G481" s="11">
        <v>38231</v>
      </c>
      <c r="H481" s="12">
        <v>0.5</v>
      </c>
      <c r="I481" s="13">
        <v>240</v>
      </c>
    </row>
    <row r="482" spans="1:9" x14ac:dyDescent="0.35">
      <c r="A482" s="15" t="s">
        <v>70</v>
      </c>
      <c r="B482" s="11">
        <v>38261</v>
      </c>
      <c r="C482" s="12">
        <v>1</v>
      </c>
      <c r="D482" s="13">
        <v>481</v>
      </c>
      <c r="F482" s="15" t="s">
        <v>71</v>
      </c>
      <c r="G482" s="11">
        <v>38261</v>
      </c>
      <c r="H482" s="12">
        <v>0.5</v>
      </c>
      <c r="I482" s="13">
        <v>240.5</v>
      </c>
    </row>
    <row r="483" spans="1:9" x14ac:dyDescent="0.35">
      <c r="A483" s="15" t="s">
        <v>70</v>
      </c>
      <c r="B483" s="11">
        <v>38292</v>
      </c>
      <c r="C483" s="12">
        <v>1</v>
      </c>
      <c r="D483" s="13">
        <v>482</v>
      </c>
      <c r="F483" s="15" t="s">
        <v>71</v>
      </c>
      <c r="G483" s="11">
        <v>38292</v>
      </c>
      <c r="H483" s="12">
        <v>0.5</v>
      </c>
      <c r="I483" s="13">
        <v>241</v>
      </c>
    </row>
    <row r="484" spans="1:9" x14ac:dyDescent="0.35">
      <c r="A484" s="15" t="s">
        <v>70</v>
      </c>
      <c r="B484" s="11">
        <v>38322</v>
      </c>
      <c r="C484" s="12">
        <v>1</v>
      </c>
      <c r="D484" s="13">
        <v>483</v>
      </c>
      <c r="F484" s="15" t="s">
        <v>71</v>
      </c>
      <c r="G484" s="11">
        <v>38322</v>
      </c>
      <c r="H484" s="12">
        <v>0.5</v>
      </c>
      <c r="I484" s="13">
        <v>241.5</v>
      </c>
    </row>
    <row r="485" spans="1:9" x14ac:dyDescent="0.35">
      <c r="A485" s="15" t="s">
        <v>70</v>
      </c>
      <c r="B485" s="11">
        <v>38353</v>
      </c>
      <c r="C485" s="12">
        <v>1</v>
      </c>
      <c r="D485" s="13">
        <v>484</v>
      </c>
      <c r="F485" s="15" t="s">
        <v>71</v>
      </c>
      <c r="G485" s="11">
        <v>38353</v>
      </c>
      <c r="H485" s="12">
        <v>0.5</v>
      </c>
      <c r="I485" s="13">
        <v>242</v>
      </c>
    </row>
    <row r="486" spans="1:9" x14ac:dyDescent="0.35">
      <c r="A486" s="15" t="s">
        <v>70</v>
      </c>
      <c r="B486" s="11">
        <v>38384</v>
      </c>
      <c r="C486" s="12">
        <v>1</v>
      </c>
      <c r="D486" s="13">
        <v>485</v>
      </c>
      <c r="F486" s="15" t="s">
        <v>71</v>
      </c>
      <c r="G486" s="11">
        <v>38384</v>
      </c>
      <c r="H486" s="12">
        <v>0.5</v>
      </c>
      <c r="I486" s="13">
        <v>242.5</v>
      </c>
    </row>
    <row r="487" spans="1:9" x14ac:dyDescent="0.35">
      <c r="A487" s="15" t="s">
        <v>70</v>
      </c>
      <c r="B487" s="11">
        <v>38412</v>
      </c>
      <c r="C487" s="12">
        <v>1</v>
      </c>
      <c r="D487" s="13">
        <v>486</v>
      </c>
      <c r="F487" s="15" t="s">
        <v>71</v>
      </c>
      <c r="G487" s="11">
        <v>38412</v>
      </c>
      <c r="H487" s="12">
        <v>0.5</v>
      </c>
      <c r="I487" s="13">
        <v>243</v>
      </c>
    </row>
    <row r="488" spans="1:9" x14ac:dyDescent="0.35">
      <c r="A488" s="15" t="s">
        <v>70</v>
      </c>
      <c r="B488" s="11">
        <v>38443</v>
      </c>
      <c r="C488" s="12">
        <v>1</v>
      </c>
      <c r="D488" s="13">
        <v>487</v>
      </c>
      <c r="F488" s="15" t="s">
        <v>71</v>
      </c>
      <c r="G488" s="11">
        <v>38443</v>
      </c>
      <c r="H488" s="12">
        <v>0.5</v>
      </c>
      <c r="I488" s="13">
        <v>243.5</v>
      </c>
    </row>
    <row r="489" spans="1:9" x14ac:dyDescent="0.35">
      <c r="A489" s="15" t="s">
        <v>70</v>
      </c>
      <c r="B489" s="11">
        <v>38473</v>
      </c>
      <c r="C489" s="12">
        <v>1</v>
      </c>
      <c r="D489" s="13">
        <v>488</v>
      </c>
      <c r="F489" s="15" t="s">
        <v>71</v>
      </c>
      <c r="G489" s="11">
        <v>38473</v>
      </c>
      <c r="H489" s="12">
        <v>0.5</v>
      </c>
      <c r="I489" s="13">
        <v>244</v>
      </c>
    </row>
    <row r="490" spans="1:9" x14ac:dyDescent="0.35">
      <c r="A490" s="15" t="s">
        <v>70</v>
      </c>
      <c r="B490" s="11">
        <v>38504</v>
      </c>
      <c r="C490" s="12">
        <v>1</v>
      </c>
      <c r="D490" s="13">
        <v>489</v>
      </c>
      <c r="F490" s="15" t="s">
        <v>71</v>
      </c>
      <c r="G490" s="11">
        <v>38504</v>
      </c>
      <c r="H490" s="12">
        <v>0.5</v>
      </c>
      <c r="I490" s="13">
        <v>244.5</v>
      </c>
    </row>
    <row r="491" spans="1:9" x14ac:dyDescent="0.35">
      <c r="A491" s="15" t="s">
        <v>70</v>
      </c>
      <c r="B491" s="11">
        <v>38534</v>
      </c>
      <c r="C491" s="12">
        <v>1</v>
      </c>
      <c r="D491" s="13">
        <v>490</v>
      </c>
      <c r="F491" s="15" t="s">
        <v>71</v>
      </c>
      <c r="G491" s="11">
        <v>38534</v>
      </c>
      <c r="H491" s="12">
        <v>0.5</v>
      </c>
      <c r="I491" s="13">
        <v>245</v>
      </c>
    </row>
    <row r="492" spans="1:9" x14ac:dyDescent="0.35">
      <c r="A492" s="15" t="s">
        <v>70</v>
      </c>
      <c r="B492" s="11">
        <v>38565</v>
      </c>
      <c r="C492" s="12">
        <v>1</v>
      </c>
      <c r="D492" s="13">
        <v>491</v>
      </c>
      <c r="F492" s="15" t="s">
        <v>71</v>
      </c>
      <c r="G492" s="11">
        <v>38565</v>
      </c>
      <c r="H492" s="12">
        <v>0.5</v>
      </c>
      <c r="I492" s="13">
        <v>245.5</v>
      </c>
    </row>
    <row r="493" spans="1:9" x14ac:dyDescent="0.35">
      <c r="A493" s="15" t="s">
        <v>70</v>
      </c>
      <c r="B493" s="11">
        <v>38596</v>
      </c>
      <c r="C493" s="12">
        <v>1</v>
      </c>
      <c r="D493" s="13">
        <v>492</v>
      </c>
      <c r="F493" s="15" t="s">
        <v>71</v>
      </c>
      <c r="G493" s="11">
        <v>38596</v>
      </c>
      <c r="H493" s="12">
        <v>0.5</v>
      </c>
      <c r="I493" s="13">
        <v>246</v>
      </c>
    </row>
    <row r="494" spans="1:9" x14ac:dyDescent="0.35">
      <c r="A494" s="15" t="s">
        <v>70</v>
      </c>
      <c r="B494" s="11">
        <v>38626</v>
      </c>
      <c r="C494" s="12">
        <v>1</v>
      </c>
      <c r="D494" s="13">
        <v>493</v>
      </c>
      <c r="F494" s="15" t="s">
        <v>71</v>
      </c>
      <c r="G494" s="11">
        <v>38626</v>
      </c>
      <c r="H494" s="12">
        <v>0.5</v>
      </c>
      <c r="I494" s="13">
        <v>246.5</v>
      </c>
    </row>
    <row r="495" spans="1:9" x14ac:dyDescent="0.35">
      <c r="A495" s="15" t="s">
        <v>70</v>
      </c>
      <c r="B495" s="11">
        <v>38657</v>
      </c>
      <c r="C495" s="12">
        <v>1</v>
      </c>
      <c r="D495" s="13">
        <v>494</v>
      </c>
      <c r="F495" s="15" t="s">
        <v>71</v>
      </c>
      <c r="G495" s="11">
        <v>38657</v>
      </c>
      <c r="H495" s="12">
        <v>0.5</v>
      </c>
      <c r="I495" s="13">
        <v>247</v>
      </c>
    </row>
    <row r="496" spans="1:9" x14ac:dyDescent="0.35">
      <c r="A496" s="15" t="s">
        <v>70</v>
      </c>
      <c r="B496" s="11">
        <v>38687</v>
      </c>
      <c r="C496" s="12">
        <v>1</v>
      </c>
      <c r="D496" s="13">
        <v>495</v>
      </c>
      <c r="F496" s="15" t="s">
        <v>71</v>
      </c>
      <c r="G496" s="11">
        <v>38687</v>
      </c>
      <c r="H496" s="12">
        <v>0.5</v>
      </c>
      <c r="I496" s="13">
        <v>247.5</v>
      </c>
    </row>
    <row r="497" spans="1:9" x14ac:dyDescent="0.35">
      <c r="A497" s="15" t="s">
        <v>70</v>
      </c>
      <c r="B497" s="11">
        <v>38718</v>
      </c>
      <c r="C497" s="12">
        <v>1</v>
      </c>
      <c r="D497" s="13">
        <v>496</v>
      </c>
      <c r="F497" s="15" t="s">
        <v>71</v>
      </c>
      <c r="G497" s="11">
        <v>38718</v>
      </c>
      <c r="H497" s="12">
        <v>0.5</v>
      </c>
      <c r="I497" s="13">
        <v>248</v>
      </c>
    </row>
    <row r="498" spans="1:9" x14ac:dyDescent="0.35">
      <c r="A498" s="15" t="s">
        <v>70</v>
      </c>
      <c r="B498" s="11">
        <v>38749</v>
      </c>
      <c r="C498" s="12">
        <v>1</v>
      </c>
      <c r="D498" s="13">
        <v>497</v>
      </c>
      <c r="F498" s="15" t="s">
        <v>71</v>
      </c>
      <c r="G498" s="11">
        <v>38749</v>
      </c>
      <c r="H498" s="12">
        <v>0.5</v>
      </c>
      <c r="I498" s="13">
        <v>248.5</v>
      </c>
    </row>
    <row r="499" spans="1:9" x14ac:dyDescent="0.35">
      <c r="A499" s="15" t="s">
        <v>70</v>
      </c>
      <c r="B499" s="11">
        <v>38777</v>
      </c>
      <c r="C499" s="12">
        <v>1</v>
      </c>
      <c r="D499" s="13">
        <v>498</v>
      </c>
      <c r="F499" s="15" t="s">
        <v>71</v>
      </c>
      <c r="G499" s="11">
        <v>38777</v>
      </c>
      <c r="H499" s="12">
        <v>0.5</v>
      </c>
      <c r="I499" s="13">
        <v>249</v>
      </c>
    </row>
    <row r="500" spans="1:9" x14ac:dyDescent="0.35">
      <c r="A500" s="15" t="s">
        <v>70</v>
      </c>
      <c r="B500" s="11">
        <v>38808</v>
      </c>
      <c r="C500" s="12">
        <v>1</v>
      </c>
      <c r="D500" s="13">
        <v>499</v>
      </c>
      <c r="F500" s="15" t="s">
        <v>71</v>
      </c>
      <c r="G500" s="11">
        <v>38808</v>
      </c>
      <c r="H500" s="12">
        <v>0.5</v>
      </c>
      <c r="I500" s="13">
        <v>249.5</v>
      </c>
    </row>
    <row r="501" spans="1:9" x14ac:dyDescent="0.35">
      <c r="A501" s="15" t="s">
        <v>70</v>
      </c>
      <c r="B501" s="11">
        <v>38838</v>
      </c>
      <c r="C501" s="12">
        <v>1</v>
      </c>
      <c r="D501" s="13">
        <v>500</v>
      </c>
      <c r="F501" s="15" t="s">
        <v>71</v>
      </c>
      <c r="G501" s="11">
        <v>38838</v>
      </c>
      <c r="H501" s="12">
        <v>0.5</v>
      </c>
      <c r="I501" s="13">
        <v>250</v>
      </c>
    </row>
    <row r="502" spans="1:9" x14ac:dyDescent="0.35">
      <c r="A502" s="15" t="s">
        <v>70</v>
      </c>
      <c r="B502" s="11">
        <v>38869</v>
      </c>
      <c r="C502" s="12">
        <v>1</v>
      </c>
      <c r="D502" s="13">
        <v>501</v>
      </c>
      <c r="F502" s="15" t="s">
        <v>71</v>
      </c>
      <c r="G502" s="11">
        <v>38869</v>
      </c>
      <c r="H502" s="12">
        <v>0.5</v>
      </c>
      <c r="I502" s="13">
        <v>250.5</v>
      </c>
    </row>
    <row r="503" spans="1:9" x14ac:dyDescent="0.35">
      <c r="A503" s="15" t="s">
        <v>70</v>
      </c>
      <c r="B503" s="11">
        <v>38899</v>
      </c>
      <c r="C503" s="12">
        <v>1</v>
      </c>
      <c r="D503" s="13">
        <v>502</v>
      </c>
      <c r="F503" s="15" t="s">
        <v>71</v>
      </c>
      <c r="G503" s="11">
        <v>38899</v>
      </c>
      <c r="H503" s="12">
        <v>0.5</v>
      </c>
      <c r="I503" s="13">
        <v>251</v>
      </c>
    </row>
    <row r="504" spans="1:9" x14ac:dyDescent="0.35">
      <c r="A504" s="15" t="s">
        <v>70</v>
      </c>
      <c r="B504" s="11">
        <v>38930</v>
      </c>
      <c r="C504" s="12">
        <v>1</v>
      </c>
      <c r="D504" s="13">
        <v>503</v>
      </c>
      <c r="F504" s="15" t="s">
        <v>71</v>
      </c>
      <c r="G504" s="11">
        <v>38930</v>
      </c>
      <c r="H504" s="12">
        <v>0.5</v>
      </c>
      <c r="I504" s="13">
        <v>251.5</v>
      </c>
    </row>
    <row r="505" spans="1:9" x14ac:dyDescent="0.35">
      <c r="A505" s="15" t="s">
        <v>70</v>
      </c>
      <c r="B505" s="11">
        <v>38961</v>
      </c>
      <c r="C505" s="12">
        <v>1</v>
      </c>
      <c r="D505" s="13">
        <v>504</v>
      </c>
      <c r="F505" s="15" t="s">
        <v>71</v>
      </c>
      <c r="G505" s="11">
        <v>38961</v>
      </c>
      <c r="H505" s="12">
        <v>0.5</v>
      </c>
      <c r="I505" s="13">
        <v>252</v>
      </c>
    </row>
    <row r="506" spans="1:9" x14ac:dyDescent="0.35">
      <c r="A506" s="15" t="s">
        <v>70</v>
      </c>
      <c r="B506" s="11">
        <v>38991</v>
      </c>
      <c r="C506" s="12">
        <v>1</v>
      </c>
      <c r="D506" s="13">
        <v>505</v>
      </c>
      <c r="F506" s="15" t="s">
        <v>71</v>
      </c>
      <c r="G506" s="11">
        <v>38991</v>
      </c>
      <c r="H506" s="12">
        <v>0.5</v>
      </c>
      <c r="I506" s="13">
        <v>252.5</v>
      </c>
    </row>
    <row r="507" spans="1:9" x14ac:dyDescent="0.35">
      <c r="A507" s="15" t="s">
        <v>70</v>
      </c>
      <c r="B507" s="11">
        <v>39022</v>
      </c>
      <c r="C507" s="12">
        <v>1</v>
      </c>
      <c r="D507" s="13">
        <v>506</v>
      </c>
      <c r="F507" s="15" t="s">
        <v>71</v>
      </c>
      <c r="G507" s="11">
        <v>39022</v>
      </c>
      <c r="H507" s="12">
        <v>0.5</v>
      </c>
      <c r="I507" s="13">
        <v>253</v>
      </c>
    </row>
    <row r="508" spans="1:9" x14ac:dyDescent="0.35">
      <c r="A508" s="15" t="s">
        <v>70</v>
      </c>
      <c r="B508" s="11">
        <v>39052</v>
      </c>
      <c r="C508" s="12">
        <v>1</v>
      </c>
      <c r="D508" s="13">
        <v>507</v>
      </c>
      <c r="F508" s="15" t="s">
        <v>71</v>
      </c>
      <c r="G508" s="11">
        <v>39052</v>
      </c>
      <c r="H508" s="12">
        <v>0.5</v>
      </c>
      <c r="I508" s="13">
        <v>253.5</v>
      </c>
    </row>
    <row r="509" spans="1:9" x14ac:dyDescent="0.35">
      <c r="A509" s="15" t="s">
        <v>70</v>
      </c>
      <c r="B509" s="11">
        <v>39083</v>
      </c>
      <c r="C509" s="12">
        <v>1</v>
      </c>
      <c r="D509" s="13">
        <v>508</v>
      </c>
      <c r="F509" s="15" t="s">
        <v>71</v>
      </c>
      <c r="G509" s="11">
        <v>39083</v>
      </c>
      <c r="H509" s="12">
        <v>0.5</v>
      </c>
      <c r="I509" s="13">
        <v>254</v>
      </c>
    </row>
    <row r="510" spans="1:9" x14ac:dyDescent="0.35">
      <c r="A510" s="15" t="s">
        <v>70</v>
      </c>
      <c r="B510" s="11">
        <v>39114</v>
      </c>
      <c r="C510" s="12">
        <v>1</v>
      </c>
      <c r="D510" s="13">
        <v>509</v>
      </c>
      <c r="F510" s="15" t="s">
        <v>71</v>
      </c>
      <c r="G510" s="11">
        <v>39114</v>
      </c>
      <c r="H510" s="12">
        <v>0.5</v>
      </c>
      <c r="I510" s="13">
        <v>254.5</v>
      </c>
    </row>
    <row r="511" spans="1:9" x14ac:dyDescent="0.35">
      <c r="A511" s="15" t="s">
        <v>70</v>
      </c>
      <c r="B511" s="11">
        <v>39142</v>
      </c>
      <c r="C511" s="12">
        <v>1</v>
      </c>
      <c r="D511" s="13">
        <v>510</v>
      </c>
      <c r="F511" s="15" t="s">
        <v>71</v>
      </c>
      <c r="G511" s="11">
        <v>39142</v>
      </c>
      <c r="H511" s="12">
        <v>0.5</v>
      </c>
      <c r="I511" s="13">
        <v>255</v>
      </c>
    </row>
    <row r="512" spans="1:9" x14ac:dyDescent="0.35">
      <c r="A512" s="15" t="s">
        <v>70</v>
      </c>
      <c r="B512" s="11">
        <v>39173</v>
      </c>
      <c r="C512" s="12">
        <v>1</v>
      </c>
      <c r="D512" s="13">
        <v>511</v>
      </c>
      <c r="F512" s="15" t="s">
        <v>71</v>
      </c>
      <c r="G512" s="11">
        <v>39173</v>
      </c>
      <c r="H512" s="12">
        <v>0.5</v>
      </c>
      <c r="I512" s="13">
        <v>255.5</v>
      </c>
    </row>
    <row r="513" spans="1:9" x14ac:dyDescent="0.35">
      <c r="A513" s="15" t="s">
        <v>70</v>
      </c>
      <c r="B513" s="11">
        <v>39203</v>
      </c>
      <c r="C513" s="12">
        <v>1</v>
      </c>
      <c r="D513" s="13">
        <v>512</v>
      </c>
      <c r="F513" s="15" t="s">
        <v>71</v>
      </c>
      <c r="G513" s="11">
        <v>39203</v>
      </c>
      <c r="H513" s="12">
        <v>0.5</v>
      </c>
      <c r="I513" s="13">
        <v>256</v>
      </c>
    </row>
    <row r="514" spans="1:9" x14ac:dyDescent="0.35">
      <c r="A514" s="15" t="s">
        <v>70</v>
      </c>
      <c r="B514" s="11">
        <v>39234</v>
      </c>
      <c r="C514" s="12">
        <v>1</v>
      </c>
      <c r="D514" s="13">
        <v>513</v>
      </c>
      <c r="F514" s="15" t="s">
        <v>71</v>
      </c>
      <c r="G514" s="11">
        <v>39234</v>
      </c>
      <c r="H514" s="12">
        <v>0.5</v>
      </c>
      <c r="I514" s="13">
        <v>256.5</v>
      </c>
    </row>
    <row r="515" spans="1:9" x14ac:dyDescent="0.35">
      <c r="A515" s="15" t="s">
        <v>70</v>
      </c>
      <c r="B515" s="11">
        <v>39264</v>
      </c>
      <c r="C515" s="12">
        <v>1</v>
      </c>
      <c r="D515" s="13">
        <v>514</v>
      </c>
      <c r="F515" s="15" t="s">
        <v>71</v>
      </c>
      <c r="G515" s="11">
        <v>39264</v>
      </c>
      <c r="H515" s="12">
        <v>0.5</v>
      </c>
      <c r="I515" s="13">
        <v>257</v>
      </c>
    </row>
    <row r="516" spans="1:9" x14ac:dyDescent="0.35">
      <c r="A516" s="15" t="s">
        <v>70</v>
      </c>
      <c r="B516" s="11">
        <v>39295</v>
      </c>
      <c r="C516" s="12">
        <v>1</v>
      </c>
      <c r="D516" s="13">
        <v>515</v>
      </c>
      <c r="F516" s="15" t="s">
        <v>71</v>
      </c>
      <c r="G516" s="11">
        <v>39295</v>
      </c>
      <c r="H516" s="12">
        <v>0.5</v>
      </c>
      <c r="I516" s="13">
        <v>257.5</v>
      </c>
    </row>
    <row r="517" spans="1:9" x14ac:dyDescent="0.35">
      <c r="A517" s="15" t="s">
        <v>70</v>
      </c>
      <c r="B517" s="11">
        <v>39326</v>
      </c>
      <c r="C517" s="12">
        <v>1</v>
      </c>
      <c r="D517" s="13">
        <v>516</v>
      </c>
      <c r="F517" s="15" t="s">
        <v>71</v>
      </c>
      <c r="G517" s="11">
        <v>39326</v>
      </c>
      <c r="H517" s="12">
        <v>0.5</v>
      </c>
      <c r="I517" s="13">
        <v>258</v>
      </c>
    </row>
    <row r="518" spans="1:9" x14ac:dyDescent="0.35">
      <c r="A518" s="15" t="s">
        <v>70</v>
      </c>
      <c r="B518" s="11">
        <v>39356</v>
      </c>
      <c r="C518" s="12">
        <v>1</v>
      </c>
      <c r="D518" s="13">
        <v>517</v>
      </c>
      <c r="F518" s="15" t="s">
        <v>71</v>
      </c>
      <c r="G518" s="11">
        <v>39356</v>
      </c>
      <c r="H518" s="12">
        <v>0.5</v>
      </c>
      <c r="I518" s="13">
        <v>258.5</v>
      </c>
    </row>
    <row r="519" spans="1:9" x14ac:dyDescent="0.35">
      <c r="A519" s="15" t="s">
        <v>70</v>
      </c>
      <c r="B519" s="11">
        <v>39387</v>
      </c>
      <c r="C519" s="12">
        <v>1</v>
      </c>
      <c r="D519" s="13">
        <v>518</v>
      </c>
      <c r="F519" s="15" t="s">
        <v>71</v>
      </c>
      <c r="G519" s="11">
        <v>39387</v>
      </c>
      <c r="H519" s="12">
        <v>0.5</v>
      </c>
      <c r="I519" s="13">
        <v>259</v>
      </c>
    </row>
    <row r="520" spans="1:9" x14ac:dyDescent="0.35">
      <c r="A520" s="15" t="s">
        <v>70</v>
      </c>
      <c r="B520" s="11">
        <v>39417</v>
      </c>
      <c r="C520" s="12">
        <v>1</v>
      </c>
      <c r="D520" s="13">
        <v>519</v>
      </c>
      <c r="F520" s="15" t="s">
        <v>71</v>
      </c>
      <c r="G520" s="11">
        <v>39417</v>
      </c>
      <c r="H520" s="12">
        <v>0.5</v>
      </c>
      <c r="I520" s="13">
        <v>259.5</v>
      </c>
    </row>
    <row r="521" spans="1:9" x14ac:dyDescent="0.35">
      <c r="A521" s="15" t="s">
        <v>70</v>
      </c>
      <c r="B521" s="11">
        <v>39448</v>
      </c>
      <c r="C521" s="12">
        <v>1</v>
      </c>
      <c r="D521" s="13">
        <v>520</v>
      </c>
      <c r="F521" s="15" t="s">
        <v>71</v>
      </c>
      <c r="G521" s="11">
        <v>39448</v>
      </c>
      <c r="H521" s="12">
        <v>0.5</v>
      </c>
      <c r="I521" s="13">
        <v>260</v>
      </c>
    </row>
    <row r="522" spans="1:9" x14ac:dyDescent="0.35">
      <c r="A522" s="15" t="s">
        <v>70</v>
      </c>
      <c r="B522" s="11">
        <v>39479</v>
      </c>
      <c r="C522" s="12">
        <v>1</v>
      </c>
      <c r="D522" s="13">
        <v>521</v>
      </c>
      <c r="F522" s="15" t="s">
        <v>71</v>
      </c>
      <c r="G522" s="11">
        <v>39479</v>
      </c>
      <c r="H522" s="12">
        <v>0.5</v>
      </c>
      <c r="I522" s="13">
        <v>260.5</v>
      </c>
    </row>
    <row r="523" spans="1:9" x14ac:dyDescent="0.35">
      <c r="A523" s="15" t="s">
        <v>70</v>
      </c>
      <c r="B523" s="11">
        <v>39508</v>
      </c>
      <c r="C523" s="12">
        <v>1</v>
      </c>
      <c r="D523" s="13">
        <v>522</v>
      </c>
      <c r="F523" s="15" t="s">
        <v>71</v>
      </c>
      <c r="G523" s="11">
        <v>39508</v>
      </c>
      <c r="H523" s="12">
        <v>0.5</v>
      </c>
      <c r="I523" s="13">
        <v>261</v>
      </c>
    </row>
    <row r="524" spans="1:9" x14ac:dyDescent="0.35">
      <c r="A524" s="15" t="s">
        <v>70</v>
      </c>
      <c r="B524" s="11">
        <v>39539</v>
      </c>
      <c r="C524" s="12">
        <v>1</v>
      </c>
      <c r="D524" s="13">
        <v>523</v>
      </c>
      <c r="F524" s="15" t="s">
        <v>71</v>
      </c>
      <c r="G524" s="11">
        <v>39539</v>
      </c>
      <c r="H524" s="12">
        <v>0.5</v>
      </c>
      <c r="I524" s="13">
        <v>261.5</v>
      </c>
    </row>
    <row r="525" spans="1:9" x14ac:dyDescent="0.35">
      <c r="A525" s="15" t="s">
        <v>70</v>
      </c>
      <c r="B525" s="11">
        <v>39569</v>
      </c>
      <c r="C525" s="12">
        <v>1</v>
      </c>
      <c r="D525" s="13">
        <v>524</v>
      </c>
      <c r="F525" s="15" t="s">
        <v>71</v>
      </c>
      <c r="G525" s="11">
        <v>39569</v>
      </c>
      <c r="H525" s="12">
        <v>0.5</v>
      </c>
      <c r="I525" s="13">
        <v>262</v>
      </c>
    </row>
    <row r="526" spans="1:9" x14ac:dyDescent="0.35">
      <c r="A526" s="15" t="s">
        <v>70</v>
      </c>
      <c r="B526" s="11">
        <v>39600</v>
      </c>
      <c r="C526" s="12">
        <v>1</v>
      </c>
      <c r="D526" s="13">
        <v>525</v>
      </c>
      <c r="F526" s="15" t="s">
        <v>71</v>
      </c>
      <c r="G526" s="11">
        <v>39600</v>
      </c>
      <c r="H526" s="12">
        <v>0.5</v>
      </c>
      <c r="I526" s="13">
        <v>262.5</v>
      </c>
    </row>
    <row r="527" spans="1:9" x14ac:dyDescent="0.35">
      <c r="A527" s="15" t="s">
        <v>70</v>
      </c>
      <c r="B527" s="11">
        <v>39630</v>
      </c>
      <c r="C527" s="12">
        <v>1</v>
      </c>
      <c r="D527" s="13">
        <v>526</v>
      </c>
      <c r="F527" s="15" t="s">
        <v>71</v>
      </c>
      <c r="G527" s="11">
        <v>39630</v>
      </c>
      <c r="H527" s="12">
        <v>0.5</v>
      </c>
      <c r="I527" s="13">
        <v>263</v>
      </c>
    </row>
    <row r="528" spans="1:9" x14ac:dyDescent="0.35">
      <c r="A528" s="15" t="s">
        <v>70</v>
      </c>
      <c r="B528" s="11">
        <v>39661</v>
      </c>
      <c r="C528" s="12">
        <v>1</v>
      </c>
      <c r="D528" s="13">
        <v>527</v>
      </c>
      <c r="F528" s="15" t="s">
        <v>71</v>
      </c>
      <c r="G528" s="11">
        <v>39661</v>
      </c>
      <c r="H528" s="12">
        <v>0.5</v>
      </c>
      <c r="I528" s="13">
        <v>263.5</v>
      </c>
    </row>
    <row r="529" spans="1:9" x14ac:dyDescent="0.35">
      <c r="A529" s="15" t="s">
        <v>70</v>
      </c>
      <c r="B529" s="11">
        <v>39692</v>
      </c>
      <c r="C529" s="12">
        <v>1</v>
      </c>
      <c r="D529" s="13">
        <v>528</v>
      </c>
      <c r="F529" s="15" t="s">
        <v>71</v>
      </c>
      <c r="G529" s="11">
        <v>39692</v>
      </c>
      <c r="H529" s="12">
        <v>0.5</v>
      </c>
      <c r="I529" s="13">
        <v>264</v>
      </c>
    </row>
    <row r="530" spans="1:9" x14ac:dyDescent="0.35">
      <c r="A530" s="15" t="s">
        <v>70</v>
      </c>
      <c r="B530" s="11">
        <v>39722</v>
      </c>
      <c r="C530" s="12">
        <v>1</v>
      </c>
      <c r="D530" s="13">
        <v>529</v>
      </c>
      <c r="F530" s="15" t="s">
        <v>71</v>
      </c>
      <c r="G530" s="11">
        <v>39722</v>
      </c>
      <c r="H530" s="12">
        <v>0.5</v>
      </c>
      <c r="I530" s="13">
        <v>264.5</v>
      </c>
    </row>
    <row r="531" spans="1:9" x14ac:dyDescent="0.35">
      <c r="A531" s="15" t="s">
        <v>70</v>
      </c>
      <c r="B531" s="11">
        <v>39753</v>
      </c>
      <c r="C531" s="12">
        <v>1</v>
      </c>
      <c r="D531" s="13">
        <v>530</v>
      </c>
      <c r="F531" s="15" t="s">
        <v>71</v>
      </c>
      <c r="G531" s="11">
        <v>39753</v>
      </c>
      <c r="H531" s="12">
        <v>0.5</v>
      </c>
      <c r="I531" s="13">
        <v>265</v>
      </c>
    </row>
    <row r="532" spans="1:9" x14ac:dyDescent="0.35">
      <c r="A532" s="15" t="s">
        <v>70</v>
      </c>
      <c r="B532" s="11">
        <v>39783</v>
      </c>
      <c r="C532" s="12">
        <v>1</v>
      </c>
      <c r="D532" s="13">
        <v>531</v>
      </c>
      <c r="F532" s="15" t="s">
        <v>71</v>
      </c>
      <c r="G532" s="11">
        <v>39783</v>
      </c>
      <c r="H532" s="12">
        <v>0.5</v>
      </c>
      <c r="I532" s="13">
        <v>265.5</v>
      </c>
    </row>
    <row r="533" spans="1:9" x14ac:dyDescent="0.35">
      <c r="A533" s="15" t="s">
        <v>70</v>
      </c>
      <c r="B533" s="11">
        <v>39814</v>
      </c>
      <c r="C533" s="12">
        <v>1</v>
      </c>
      <c r="D533" s="13">
        <v>532</v>
      </c>
      <c r="F533" s="15" t="s">
        <v>71</v>
      </c>
      <c r="G533" s="11">
        <v>39814</v>
      </c>
      <c r="H533" s="12">
        <v>0.5</v>
      </c>
      <c r="I533" s="13">
        <v>266</v>
      </c>
    </row>
    <row r="534" spans="1:9" x14ac:dyDescent="0.35">
      <c r="A534" s="15" t="s">
        <v>70</v>
      </c>
      <c r="B534" s="11">
        <v>39845</v>
      </c>
      <c r="C534" s="12">
        <v>1</v>
      </c>
      <c r="D534" s="13">
        <v>533</v>
      </c>
      <c r="F534" s="15" t="s">
        <v>71</v>
      </c>
      <c r="G534" s="11">
        <v>39845</v>
      </c>
      <c r="H534" s="12">
        <v>0.5</v>
      </c>
      <c r="I534" s="13">
        <v>266.5</v>
      </c>
    </row>
    <row r="535" spans="1:9" x14ac:dyDescent="0.35">
      <c r="A535" s="15" t="s">
        <v>70</v>
      </c>
      <c r="B535" s="11">
        <v>39873</v>
      </c>
      <c r="C535" s="12">
        <v>1</v>
      </c>
      <c r="D535" s="13">
        <v>534</v>
      </c>
      <c r="F535" s="15" t="s">
        <v>71</v>
      </c>
      <c r="G535" s="11">
        <v>39873</v>
      </c>
      <c r="H535" s="12">
        <v>0.5</v>
      </c>
      <c r="I535" s="13">
        <v>267</v>
      </c>
    </row>
    <row r="536" spans="1:9" x14ac:dyDescent="0.35">
      <c r="A536" s="15" t="s">
        <v>70</v>
      </c>
      <c r="B536" s="11">
        <v>39904</v>
      </c>
      <c r="C536" s="12">
        <v>1</v>
      </c>
      <c r="D536" s="13">
        <v>535</v>
      </c>
      <c r="F536" s="15" t="s">
        <v>71</v>
      </c>
      <c r="G536" s="11">
        <v>39904</v>
      </c>
      <c r="H536" s="12">
        <v>0.5</v>
      </c>
      <c r="I536" s="13">
        <v>267.5</v>
      </c>
    </row>
    <row r="537" spans="1:9" x14ac:dyDescent="0.35">
      <c r="A537" s="15" t="s">
        <v>70</v>
      </c>
      <c r="B537" s="11">
        <v>39934</v>
      </c>
      <c r="C537" s="12">
        <v>1</v>
      </c>
      <c r="D537" s="13">
        <v>536</v>
      </c>
      <c r="F537" s="15" t="s">
        <v>71</v>
      </c>
      <c r="G537" s="11">
        <v>39934</v>
      </c>
      <c r="H537" s="12">
        <v>0.5</v>
      </c>
      <c r="I537" s="13">
        <v>268</v>
      </c>
    </row>
    <row r="538" spans="1:9" x14ac:dyDescent="0.35">
      <c r="A538" s="15" t="s">
        <v>70</v>
      </c>
      <c r="B538" s="11">
        <v>39965</v>
      </c>
      <c r="C538" s="12">
        <v>1</v>
      </c>
      <c r="D538" s="13">
        <v>537</v>
      </c>
      <c r="F538" s="15" t="s">
        <v>71</v>
      </c>
      <c r="G538" s="11">
        <v>39965</v>
      </c>
      <c r="H538" s="12">
        <v>0.5</v>
      </c>
      <c r="I538" s="13">
        <v>268.5</v>
      </c>
    </row>
    <row r="539" spans="1:9" x14ac:dyDescent="0.35">
      <c r="A539" s="15" t="s">
        <v>70</v>
      </c>
      <c r="B539" s="11">
        <v>39995</v>
      </c>
      <c r="C539" s="12">
        <v>0.5</v>
      </c>
      <c r="D539" s="13">
        <v>537.5</v>
      </c>
      <c r="F539" s="15" t="s">
        <v>71</v>
      </c>
      <c r="G539" s="11">
        <v>39995</v>
      </c>
      <c r="H539" s="12">
        <v>0.5</v>
      </c>
      <c r="I539" s="13">
        <v>269</v>
      </c>
    </row>
    <row r="540" spans="1:9" x14ac:dyDescent="0.35">
      <c r="A540" s="15" t="s">
        <v>70</v>
      </c>
      <c r="B540" s="11">
        <v>40026</v>
      </c>
      <c r="C540" s="12">
        <v>0.5</v>
      </c>
      <c r="D540" s="13">
        <v>538</v>
      </c>
      <c r="F540" s="15" t="s">
        <v>71</v>
      </c>
      <c r="G540" s="11">
        <v>40026</v>
      </c>
      <c r="H540" s="12">
        <v>0.5</v>
      </c>
      <c r="I540" s="13">
        <v>269.5</v>
      </c>
    </row>
    <row r="541" spans="1:9" x14ac:dyDescent="0.35">
      <c r="A541" s="15" t="s">
        <v>70</v>
      </c>
      <c r="B541" s="11">
        <v>40057</v>
      </c>
      <c r="C541" s="12">
        <v>0.5</v>
      </c>
      <c r="D541" s="13">
        <v>538.5</v>
      </c>
      <c r="F541" s="15" t="s">
        <v>71</v>
      </c>
      <c r="G541" s="11">
        <v>40057</v>
      </c>
      <c r="H541" s="12">
        <v>0.5</v>
      </c>
      <c r="I541" s="13">
        <v>270</v>
      </c>
    </row>
    <row r="542" spans="1:9" x14ac:dyDescent="0.35">
      <c r="A542" s="15" t="s">
        <v>70</v>
      </c>
      <c r="B542" s="11">
        <v>40087</v>
      </c>
      <c r="C542" s="12">
        <v>0.5</v>
      </c>
      <c r="D542" s="13">
        <v>539</v>
      </c>
      <c r="F542" s="15" t="s">
        <v>71</v>
      </c>
      <c r="G542" s="11">
        <v>40087</v>
      </c>
      <c r="H542" s="12">
        <v>0.5</v>
      </c>
      <c r="I542" s="13">
        <v>270.5</v>
      </c>
    </row>
    <row r="543" spans="1:9" x14ac:dyDescent="0.35">
      <c r="A543" s="15" t="s">
        <v>70</v>
      </c>
      <c r="B543" s="11">
        <v>40118</v>
      </c>
      <c r="C543" s="12">
        <v>0.5</v>
      </c>
      <c r="D543" s="13">
        <v>539.5</v>
      </c>
      <c r="F543" s="15" t="s">
        <v>71</v>
      </c>
      <c r="G543" s="11">
        <v>40118</v>
      </c>
      <c r="H543" s="12">
        <v>0.5</v>
      </c>
      <c r="I543" s="13">
        <v>271</v>
      </c>
    </row>
    <row r="544" spans="1:9" x14ac:dyDescent="0.35">
      <c r="A544" s="15" t="s">
        <v>70</v>
      </c>
      <c r="B544" s="11">
        <v>40148</v>
      </c>
      <c r="C544" s="12">
        <v>0.5</v>
      </c>
      <c r="D544" s="13">
        <v>540</v>
      </c>
      <c r="F544" s="15" t="s">
        <v>71</v>
      </c>
      <c r="G544" s="11">
        <v>40148</v>
      </c>
      <c r="H544" s="12">
        <v>0.5</v>
      </c>
      <c r="I544" s="13">
        <v>271.5</v>
      </c>
    </row>
    <row r="545" spans="1:9" x14ac:dyDescent="0.35">
      <c r="A545" s="15" t="s">
        <v>70</v>
      </c>
      <c r="B545" s="11">
        <v>40179</v>
      </c>
      <c r="C545" s="12">
        <v>0.5</v>
      </c>
      <c r="D545" s="13">
        <v>540.5</v>
      </c>
      <c r="F545" s="15" t="s">
        <v>71</v>
      </c>
      <c r="G545" s="11">
        <v>40179</v>
      </c>
      <c r="H545" s="12">
        <v>0.5</v>
      </c>
      <c r="I545" s="13">
        <v>272</v>
      </c>
    </row>
    <row r="546" spans="1:9" x14ac:dyDescent="0.35">
      <c r="A546" s="15" t="s">
        <v>70</v>
      </c>
      <c r="B546" s="11">
        <v>40210</v>
      </c>
      <c r="C546" s="12">
        <v>0.5</v>
      </c>
      <c r="D546" s="13">
        <v>541</v>
      </c>
      <c r="F546" s="15" t="s">
        <v>71</v>
      </c>
      <c r="G546" s="11">
        <v>40210</v>
      </c>
      <c r="H546" s="12">
        <v>0.5</v>
      </c>
      <c r="I546" s="13">
        <v>272.5</v>
      </c>
    </row>
    <row r="547" spans="1:9" x14ac:dyDescent="0.35">
      <c r="A547" s="15" t="s">
        <v>70</v>
      </c>
      <c r="B547" s="11">
        <v>40238</v>
      </c>
      <c r="C547" s="12">
        <v>0.5</v>
      </c>
      <c r="D547" s="13">
        <v>541.5</v>
      </c>
      <c r="F547" s="15" t="s">
        <v>71</v>
      </c>
      <c r="G547" s="11">
        <v>40238</v>
      </c>
      <c r="H547" s="12">
        <v>0.5</v>
      </c>
      <c r="I547" s="13">
        <v>273</v>
      </c>
    </row>
    <row r="548" spans="1:9" x14ac:dyDescent="0.35">
      <c r="A548" s="15" t="s">
        <v>70</v>
      </c>
      <c r="B548" s="11">
        <v>40269</v>
      </c>
      <c r="C548" s="12">
        <v>0.5</v>
      </c>
      <c r="D548" s="13">
        <v>542</v>
      </c>
      <c r="F548" s="15" t="s">
        <v>71</v>
      </c>
      <c r="G548" s="11">
        <v>40269</v>
      </c>
      <c r="H548" s="12">
        <v>0.5</v>
      </c>
      <c r="I548" s="13">
        <v>273.5</v>
      </c>
    </row>
    <row r="549" spans="1:9" x14ac:dyDescent="0.35">
      <c r="A549" s="15" t="s">
        <v>70</v>
      </c>
      <c r="B549" s="11">
        <v>40299</v>
      </c>
      <c r="C549" s="12">
        <v>0.5</v>
      </c>
      <c r="D549" s="13">
        <v>542.5</v>
      </c>
      <c r="F549" s="15" t="s">
        <v>71</v>
      </c>
      <c r="G549" s="11">
        <v>40299</v>
      </c>
      <c r="H549" s="12">
        <v>0.5</v>
      </c>
      <c r="I549" s="13">
        <v>274</v>
      </c>
    </row>
    <row r="550" spans="1:9" x14ac:dyDescent="0.35">
      <c r="A550" s="15" t="s">
        <v>70</v>
      </c>
      <c r="B550" s="11">
        <v>40330</v>
      </c>
      <c r="C550" s="12">
        <v>0.5</v>
      </c>
      <c r="D550" s="13">
        <v>543</v>
      </c>
      <c r="F550" s="15" t="s">
        <v>71</v>
      </c>
      <c r="G550" s="11">
        <v>40330</v>
      </c>
      <c r="H550" s="12">
        <v>0.5</v>
      </c>
      <c r="I550" s="13">
        <v>274.5</v>
      </c>
    </row>
    <row r="551" spans="1:9" x14ac:dyDescent="0.35">
      <c r="A551" s="15" t="s">
        <v>70</v>
      </c>
      <c r="B551" s="11">
        <v>40360</v>
      </c>
      <c r="C551" s="12">
        <v>0.5</v>
      </c>
      <c r="D551" s="13">
        <v>543.5</v>
      </c>
      <c r="F551" s="15" t="s">
        <v>71</v>
      </c>
      <c r="G551" s="11">
        <v>40360</v>
      </c>
      <c r="H551" s="12">
        <v>0.5</v>
      </c>
      <c r="I551" s="13">
        <v>275</v>
      </c>
    </row>
    <row r="552" spans="1:9" x14ac:dyDescent="0.35">
      <c r="A552" s="15" t="s">
        <v>70</v>
      </c>
      <c r="B552" s="11">
        <v>40391</v>
      </c>
      <c r="C552" s="12">
        <v>0.5</v>
      </c>
      <c r="D552" s="13">
        <v>544</v>
      </c>
      <c r="F552" s="15" t="s">
        <v>71</v>
      </c>
      <c r="G552" s="11">
        <v>40391</v>
      </c>
      <c r="H552" s="12">
        <v>0.5</v>
      </c>
      <c r="I552" s="13">
        <v>275.5</v>
      </c>
    </row>
    <row r="553" spans="1:9" x14ac:dyDescent="0.35">
      <c r="A553" s="15" t="s">
        <v>70</v>
      </c>
      <c r="B553" s="11">
        <v>40422</v>
      </c>
      <c r="C553" s="12">
        <v>0.5</v>
      </c>
      <c r="D553" s="13">
        <v>544.5</v>
      </c>
      <c r="F553" s="15" t="s">
        <v>71</v>
      </c>
      <c r="G553" s="11">
        <v>40422</v>
      </c>
      <c r="H553" s="12">
        <v>0.5</v>
      </c>
      <c r="I553" s="13">
        <v>276</v>
      </c>
    </row>
    <row r="554" spans="1:9" x14ac:dyDescent="0.35">
      <c r="A554" s="15" t="s">
        <v>70</v>
      </c>
      <c r="B554" s="11">
        <v>40452</v>
      </c>
      <c r="C554" s="12">
        <v>0.5</v>
      </c>
      <c r="D554" s="13">
        <v>545</v>
      </c>
      <c r="F554" s="15" t="s">
        <v>71</v>
      </c>
      <c r="G554" s="11">
        <v>40452</v>
      </c>
      <c r="H554" s="12">
        <v>0.5</v>
      </c>
      <c r="I554" s="13">
        <v>276.5</v>
      </c>
    </row>
    <row r="555" spans="1:9" x14ac:dyDescent="0.35">
      <c r="A555" s="15" t="s">
        <v>70</v>
      </c>
      <c r="B555" s="11">
        <v>40483</v>
      </c>
      <c r="C555" s="12">
        <v>0.5</v>
      </c>
      <c r="D555" s="13">
        <v>545.5</v>
      </c>
      <c r="F555" s="15" t="s">
        <v>71</v>
      </c>
      <c r="G555" s="11">
        <v>40483</v>
      </c>
      <c r="H555" s="12">
        <v>0.5</v>
      </c>
      <c r="I555" s="13">
        <v>277</v>
      </c>
    </row>
    <row r="556" spans="1:9" x14ac:dyDescent="0.35">
      <c r="A556" s="15" t="s">
        <v>70</v>
      </c>
      <c r="B556" s="11">
        <v>40513</v>
      </c>
      <c r="C556" s="12">
        <v>0.5</v>
      </c>
      <c r="D556" s="13">
        <v>546</v>
      </c>
      <c r="F556" s="15" t="s">
        <v>71</v>
      </c>
      <c r="G556" s="11">
        <v>40513</v>
      </c>
      <c r="H556" s="12">
        <v>0.5</v>
      </c>
      <c r="I556" s="13">
        <v>277.5</v>
      </c>
    </row>
    <row r="557" spans="1:9" x14ac:dyDescent="0.35">
      <c r="A557" s="15" t="s">
        <v>70</v>
      </c>
      <c r="B557" s="11">
        <v>40544</v>
      </c>
      <c r="C557" s="12">
        <v>0.5</v>
      </c>
      <c r="D557" s="13">
        <v>546.5</v>
      </c>
      <c r="F557" s="15" t="s">
        <v>71</v>
      </c>
      <c r="G557" s="11">
        <v>40544</v>
      </c>
      <c r="H557" s="12">
        <v>0.5</v>
      </c>
      <c r="I557" s="13">
        <v>278</v>
      </c>
    </row>
    <row r="558" spans="1:9" x14ac:dyDescent="0.35">
      <c r="A558" s="15" t="s">
        <v>70</v>
      </c>
      <c r="B558" s="11">
        <v>40575</v>
      </c>
      <c r="C558" s="12">
        <v>0.5</v>
      </c>
      <c r="D558" s="13">
        <v>547</v>
      </c>
      <c r="F558" s="15" t="s">
        <v>71</v>
      </c>
      <c r="G558" s="11">
        <v>40575</v>
      </c>
      <c r="H558" s="12">
        <v>0.5</v>
      </c>
      <c r="I558" s="13">
        <v>278.5</v>
      </c>
    </row>
    <row r="559" spans="1:9" x14ac:dyDescent="0.35">
      <c r="A559" s="15" t="s">
        <v>70</v>
      </c>
      <c r="B559" s="11">
        <v>40603</v>
      </c>
      <c r="C559" s="12">
        <v>0.5</v>
      </c>
      <c r="D559" s="13">
        <v>547.5</v>
      </c>
      <c r="F559" s="15" t="s">
        <v>71</v>
      </c>
      <c r="G559" s="11">
        <v>40603</v>
      </c>
      <c r="H559" s="12">
        <v>0.5</v>
      </c>
      <c r="I559" s="13">
        <v>279</v>
      </c>
    </row>
    <row r="560" spans="1:9" x14ac:dyDescent="0.35">
      <c r="A560" s="15" t="s">
        <v>70</v>
      </c>
      <c r="B560" s="11">
        <v>40634</v>
      </c>
      <c r="C560" s="12">
        <v>0.5</v>
      </c>
      <c r="D560" s="13">
        <v>548</v>
      </c>
      <c r="F560" s="15" t="s">
        <v>71</v>
      </c>
      <c r="G560" s="11">
        <v>40634</v>
      </c>
      <c r="H560" s="12">
        <v>0.5</v>
      </c>
      <c r="I560" s="13">
        <v>279.5</v>
      </c>
    </row>
    <row r="561" spans="1:9" x14ac:dyDescent="0.35">
      <c r="A561" s="15" t="s">
        <v>70</v>
      </c>
      <c r="B561" s="11">
        <v>40664</v>
      </c>
      <c r="C561" s="12">
        <v>0.5</v>
      </c>
      <c r="D561" s="13">
        <v>548.5</v>
      </c>
      <c r="F561" s="15" t="s">
        <v>71</v>
      </c>
      <c r="G561" s="11">
        <v>40664</v>
      </c>
      <c r="H561" s="12">
        <v>0.5</v>
      </c>
      <c r="I561" s="13">
        <v>280</v>
      </c>
    </row>
    <row r="562" spans="1:9" x14ac:dyDescent="0.35">
      <c r="A562" s="15" t="s">
        <v>70</v>
      </c>
      <c r="B562" s="11">
        <v>40695</v>
      </c>
      <c r="C562" s="12">
        <v>0.5</v>
      </c>
      <c r="D562" s="13">
        <v>549</v>
      </c>
      <c r="F562" s="15" t="s">
        <v>71</v>
      </c>
      <c r="G562" s="11">
        <v>40695</v>
      </c>
      <c r="H562" s="12">
        <v>0.5</v>
      </c>
      <c r="I562" s="13">
        <v>280.5</v>
      </c>
    </row>
    <row r="563" spans="1:9" x14ac:dyDescent="0.35">
      <c r="A563" s="15" t="s">
        <v>70</v>
      </c>
      <c r="B563" s="11">
        <v>40725</v>
      </c>
      <c r="C563" s="12">
        <v>0.5</v>
      </c>
      <c r="D563" s="13">
        <v>549.5</v>
      </c>
      <c r="F563" s="15" t="s">
        <v>71</v>
      </c>
      <c r="G563" s="11">
        <v>40725</v>
      </c>
      <c r="H563" s="12">
        <v>0.5</v>
      </c>
      <c r="I563" s="13">
        <v>281</v>
      </c>
    </row>
    <row r="564" spans="1:9" x14ac:dyDescent="0.35">
      <c r="A564" s="15" t="s">
        <v>70</v>
      </c>
      <c r="B564" s="11">
        <v>40756</v>
      </c>
      <c r="C564" s="12">
        <v>0.5</v>
      </c>
      <c r="D564" s="13">
        <v>550</v>
      </c>
      <c r="F564" s="15" t="s">
        <v>71</v>
      </c>
      <c r="G564" s="11">
        <v>40756</v>
      </c>
      <c r="H564" s="12">
        <v>0.5</v>
      </c>
      <c r="I564" s="13">
        <v>281.5</v>
      </c>
    </row>
    <row r="565" spans="1:9" x14ac:dyDescent="0.35">
      <c r="A565" s="15" t="s">
        <v>70</v>
      </c>
      <c r="B565" s="11">
        <v>40787</v>
      </c>
      <c r="C565" s="12">
        <v>0.5</v>
      </c>
      <c r="D565" s="13">
        <v>550.5</v>
      </c>
      <c r="F565" s="15" t="s">
        <v>71</v>
      </c>
      <c r="G565" s="11">
        <v>40787</v>
      </c>
      <c r="H565" s="12">
        <v>0.5</v>
      </c>
      <c r="I565" s="13">
        <v>282</v>
      </c>
    </row>
    <row r="566" spans="1:9" x14ac:dyDescent="0.35">
      <c r="A566" s="15" t="s">
        <v>70</v>
      </c>
      <c r="B566" s="11">
        <v>40817</v>
      </c>
      <c r="C566" s="12">
        <v>0.5</v>
      </c>
      <c r="D566" s="13">
        <v>551</v>
      </c>
      <c r="F566" s="15" t="s">
        <v>71</v>
      </c>
      <c r="G566" s="11">
        <v>40817</v>
      </c>
      <c r="H566" s="12">
        <v>0.5</v>
      </c>
      <c r="I566" s="13">
        <v>282.5</v>
      </c>
    </row>
    <row r="567" spans="1:9" x14ac:dyDescent="0.35">
      <c r="A567" s="15" t="s">
        <v>70</v>
      </c>
      <c r="B567" s="11">
        <v>40848</v>
      </c>
      <c r="C567" s="12">
        <v>0.5</v>
      </c>
      <c r="D567" s="13">
        <v>551.5</v>
      </c>
      <c r="F567" s="15" t="s">
        <v>71</v>
      </c>
      <c r="G567" s="11">
        <v>40848</v>
      </c>
      <c r="H567" s="12">
        <v>0.5</v>
      </c>
      <c r="I567" s="13">
        <v>283</v>
      </c>
    </row>
    <row r="568" spans="1:9" x14ac:dyDescent="0.35">
      <c r="A568" s="15" t="s">
        <v>70</v>
      </c>
      <c r="B568" s="11">
        <v>40878</v>
      </c>
      <c r="C568" s="12">
        <v>0.5</v>
      </c>
      <c r="D568" s="13">
        <v>552</v>
      </c>
      <c r="F568" s="15" t="s">
        <v>71</v>
      </c>
      <c r="G568" s="11">
        <v>40878</v>
      </c>
      <c r="H568" s="12">
        <v>0.5</v>
      </c>
      <c r="I568" s="13">
        <v>283.5</v>
      </c>
    </row>
    <row r="569" spans="1:9" x14ac:dyDescent="0.35">
      <c r="A569" s="15" t="s">
        <v>70</v>
      </c>
      <c r="B569" s="11">
        <v>40909</v>
      </c>
      <c r="C569" s="12">
        <v>0.5</v>
      </c>
      <c r="D569" s="13">
        <v>552.5</v>
      </c>
      <c r="F569" s="15" t="s">
        <v>71</v>
      </c>
      <c r="G569" s="11">
        <v>40909</v>
      </c>
      <c r="H569" s="12">
        <v>0.5</v>
      </c>
      <c r="I569" s="13">
        <v>284</v>
      </c>
    </row>
    <row r="570" spans="1:9" x14ac:dyDescent="0.35">
      <c r="A570" s="15" t="s">
        <v>70</v>
      </c>
      <c r="B570" s="11">
        <v>40940</v>
      </c>
      <c r="C570" s="12">
        <v>0.5</v>
      </c>
      <c r="D570" s="13">
        <v>553</v>
      </c>
      <c r="F570" s="15" t="s">
        <v>71</v>
      </c>
      <c r="G570" s="11">
        <v>40940</v>
      </c>
      <c r="H570" s="12">
        <v>0.5</v>
      </c>
      <c r="I570" s="13">
        <v>284.5</v>
      </c>
    </row>
    <row r="571" spans="1:9" x14ac:dyDescent="0.35">
      <c r="A571" s="15" t="s">
        <v>70</v>
      </c>
      <c r="B571" s="11">
        <v>40969</v>
      </c>
      <c r="C571" s="12">
        <v>0.5</v>
      </c>
      <c r="D571" s="13">
        <v>553.5</v>
      </c>
      <c r="F571" s="15" t="s">
        <v>71</v>
      </c>
      <c r="G571" s="11">
        <v>40969</v>
      </c>
      <c r="H571" s="12">
        <v>0.5</v>
      </c>
      <c r="I571" s="13">
        <v>285</v>
      </c>
    </row>
    <row r="572" spans="1:9" x14ac:dyDescent="0.35">
      <c r="A572" s="15" t="s">
        <v>70</v>
      </c>
      <c r="B572" s="11">
        <v>41000</v>
      </c>
      <c r="C572" s="12">
        <v>0.5</v>
      </c>
      <c r="D572" s="13">
        <v>554</v>
      </c>
      <c r="F572" s="15" t="s">
        <v>71</v>
      </c>
      <c r="G572" s="11">
        <v>41000</v>
      </c>
      <c r="H572" s="12">
        <v>0.5</v>
      </c>
      <c r="I572" s="13">
        <v>285.5</v>
      </c>
    </row>
    <row r="573" spans="1:9" x14ac:dyDescent="0.35">
      <c r="A573" s="15" t="s">
        <v>70</v>
      </c>
      <c r="B573" s="11">
        <v>41030</v>
      </c>
      <c r="C573" s="12">
        <v>0.5</v>
      </c>
      <c r="D573" s="13">
        <v>554.5</v>
      </c>
      <c r="F573" s="15" t="s">
        <v>71</v>
      </c>
      <c r="G573" s="11">
        <v>41030</v>
      </c>
      <c r="H573" s="12">
        <v>0.5</v>
      </c>
      <c r="I573" s="13">
        <v>286</v>
      </c>
    </row>
    <row r="574" spans="1:9" x14ac:dyDescent="0.35">
      <c r="A574" s="15" t="s">
        <v>70</v>
      </c>
      <c r="B574" s="11">
        <v>41061</v>
      </c>
      <c r="C574" s="12">
        <v>0.5</v>
      </c>
      <c r="D574" s="13">
        <v>555</v>
      </c>
      <c r="F574" s="15" t="s">
        <v>71</v>
      </c>
      <c r="G574" s="11">
        <v>41061</v>
      </c>
      <c r="H574" s="12">
        <v>0.5</v>
      </c>
      <c r="I574" s="13">
        <v>286.5</v>
      </c>
    </row>
    <row r="575" spans="1:9" x14ac:dyDescent="0.35">
      <c r="A575" s="15" t="s">
        <v>70</v>
      </c>
      <c r="B575" s="11">
        <v>41091</v>
      </c>
      <c r="C575" s="12">
        <v>0.48280000000000001</v>
      </c>
      <c r="D575" s="13">
        <v>555.4828</v>
      </c>
      <c r="F575" s="15" t="s">
        <v>71</v>
      </c>
      <c r="G575" s="11">
        <v>41091</v>
      </c>
      <c r="H575" s="12">
        <v>0.48280000000000001</v>
      </c>
      <c r="I575" s="13">
        <v>286.9828</v>
      </c>
    </row>
    <row r="576" spans="1:9" x14ac:dyDescent="0.35">
      <c r="A576" s="15" t="s">
        <v>70</v>
      </c>
      <c r="B576" s="11">
        <v>41122</v>
      </c>
      <c r="C576" s="12">
        <v>0.48280000000000001</v>
      </c>
      <c r="D576" s="13">
        <v>555.96559999999999</v>
      </c>
      <c r="F576" s="15" t="s">
        <v>71</v>
      </c>
      <c r="G576" s="11">
        <v>41122</v>
      </c>
      <c r="H576" s="12">
        <v>0.48280000000000001</v>
      </c>
      <c r="I576" s="13">
        <v>287.46559999999999</v>
      </c>
    </row>
    <row r="577" spans="1:9" x14ac:dyDescent="0.35">
      <c r="A577" s="15" t="s">
        <v>70</v>
      </c>
      <c r="B577" s="11">
        <v>41153</v>
      </c>
      <c r="C577" s="12">
        <v>0.4551</v>
      </c>
      <c r="D577" s="13">
        <v>556.42070000000001</v>
      </c>
      <c r="F577" s="15" t="s">
        <v>71</v>
      </c>
      <c r="G577" s="11">
        <v>41153</v>
      </c>
      <c r="H577" s="12">
        <v>0.4551</v>
      </c>
      <c r="I577" s="13">
        <v>287.92070000000001</v>
      </c>
    </row>
    <row r="578" spans="1:9" x14ac:dyDescent="0.35">
      <c r="A578" s="15" t="s">
        <v>70</v>
      </c>
      <c r="B578" s="11">
        <v>41183</v>
      </c>
      <c r="C578" s="12">
        <v>0.42730000000000001</v>
      </c>
      <c r="D578" s="13">
        <v>556.84799999999996</v>
      </c>
      <c r="F578" s="15" t="s">
        <v>71</v>
      </c>
      <c r="G578" s="11">
        <v>41183</v>
      </c>
      <c r="H578" s="12">
        <v>0.42730000000000001</v>
      </c>
      <c r="I578" s="13">
        <v>288.34800000000001</v>
      </c>
    </row>
    <row r="579" spans="1:9" x14ac:dyDescent="0.35">
      <c r="A579" s="15" t="s">
        <v>70</v>
      </c>
      <c r="B579" s="11">
        <v>41214</v>
      </c>
      <c r="C579" s="12">
        <v>0.42730000000000001</v>
      </c>
      <c r="D579" s="13">
        <v>557.27530000000002</v>
      </c>
      <c r="F579" s="15" t="s">
        <v>71</v>
      </c>
      <c r="G579" s="11">
        <v>41214</v>
      </c>
      <c r="H579" s="12">
        <v>0.42730000000000001</v>
      </c>
      <c r="I579" s="13">
        <v>288.77530000000002</v>
      </c>
    </row>
    <row r="580" spans="1:9" x14ac:dyDescent="0.35">
      <c r="A580" s="15" t="s">
        <v>70</v>
      </c>
      <c r="B580" s="11">
        <v>41244</v>
      </c>
      <c r="C580" s="12">
        <v>0.41339999999999999</v>
      </c>
      <c r="D580" s="13">
        <v>557.68870000000004</v>
      </c>
      <c r="F580" s="15" t="s">
        <v>71</v>
      </c>
      <c r="G580" s="11">
        <v>41244</v>
      </c>
      <c r="H580" s="12">
        <v>0.41339999999999999</v>
      </c>
      <c r="I580" s="13">
        <v>289.18869999999998</v>
      </c>
    </row>
    <row r="581" spans="1:9" x14ac:dyDescent="0.35">
      <c r="A581" s="15" t="s">
        <v>70</v>
      </c>
      <c r="B581" s="11">
        <v>41275</v>
      </c>
      <c r="C581" s="12">
        <v>0.41339999999999999</v>
      </c>
      <c r="D581" s="13">
        <v>558.10209999999995</v>
      </c>
      <c r="F581" s="15" t="s">
        <v>71</v>
      </c>
      <c r="G581" s="11">
        <v>41275</v>
      </c>
      <c r="H581" s="12">
        <v>0.41339999999999999</v>
      </c>
      <c r="I581" s="13">
        <v>289.60210000000001</v>
      </c>
    </row>
    <row r="582" spans="1:9" x14ac:dyDescent="0.35">
      <c r="A582" s="15" t="s">
        <v>70</v>
      </c>
      <c r="B582" s="11">
        <v>41306</v>
      </c>
      <c r="C582" s="12">
        <v>0.41339999999999999</v>
      </c>
      <c r="D582" s="13">
        <v>558.51549999999997</v>
      </c>
      <c r="F582" s="15" t="s">
        <v>71</v>
      </c>
      <c r="G582" s="11">
        <v>41306</v>
      </c>
      <c r="H582" s="12">
        <v>0.41339999999999999</v>
      </c>
      <c r="I582" s="13">
        <v>290.01549999999997</v>
      </c>
    </row>
    <row r="583" spans="1:9" x14ac:dyDescent="0.35">
      <c r="A583" s="15" t="s">
        <v>70</v>
      </c>
      <c r="B583" s="11">
        <v>41334</v>
      </c>
      <c r="C583" s="12">
        <v>0.41339999999999999</v>
      </c>
      <c r="D583" s="13">
        <v>558.9289</v>
      </c>
      <c r="F583" s="15" t="s">
        <v>71</v>
      </c>
      <c r="G583" s="11">
        <v>41334</v>
      </c>
      <c r="H583" s="12">
        <v>0.41339999999999999</v>
      </c>
      <c r="I583" s="13">
        <v>290.4289</v>
      </c>
    </row>
    <row r="584" spans="1:9" x14ac:dyDescent="0.35">
      <c r="A584" s="15" t="s">
        <v>70</v>
      </c>
      <c r="B584" s="11">
        <v>41365</v>
      </c>
      <c r="C584" s="12">
        <v>0.41339999999999999</v>
      </c>
      <c r="D584" s="13">
        <v>559.34230000000002</v>
      </c>
      <c r="F584" s="15" t="s">
        <v>71</v>
      </c>
      <c r="G584" s="11">
        <v>41365</v>
      </c>
      <c r="H584" s="12">
        <v>0.41339999999999999</v>
      </c>
      <c r="I584" s="13">
        <v>290.84230000000002</v>
      </c>
    </row>
    <row r="585" spans="1:9" x14ac:dyDescent="0.35">
      <c r="A585" s="15" t="s">
        <v>70</v>
      </c>
      <c r="B585" s="11">
        <v>41395</v>
      </c>
      <c r="C585" s="12">
        <v>0.41339999999999999</v>
      </c>
      <c r="D585" s="13">
        <v>559.75570000000005</v>
      </c>
      <c r="F585" s="15" t="s">
        <v>71</v>
      </c>
      <c r="G585" s="11">
        <v>41395</v>
      </c>
      <c r="H585" s="12">
        <v>0.41339999999999999</v>
      </c>
      <c r="I585" s="13">
        <v>291.25569999999999</v>
      </c>
    </row>
    <row r="586" spans="1:9" x14ac:dyDescent="0.35">
      <c r="A586" s="15" t="s">
        <v>70</v>
      </c>
      <c r="B586" s="11">
        <v>41426</v>
      </c>
      <c r="C586" s="12">
        <v>0.42730000000000001</v>
      </c>
      <c r="D586" s="13">
        <v>560.18299999999999</v>
      </c>
      <c r="F586" s="15" t="s">
        <v>71</v>
      </c>
      <c r="G586" s="11">
        <v>41426</v>
      </c>
      <c r="H586" s="12">
        <v>0.42730000000000001</v>
      </c>
      <c r="I586" s="13">
        <v>291.68299999999999</v>
      </c>
    </row>
    <row r="587" spans="1:9" x14ac:dyDescent="0.35">
      <c r="A587" s="15" t="s">
        <v>70</v>
      </c>
      <c r="B587" s="11">
        <v>41456</v>
      </c>
      <c r="C587" s="12">
        <v>0.4551</v>
      </c>
      <c r="D587" s="13">
        <v>560.63810000000001</v>
      </c>
      <c r="F587" s="15" t="s">
        <v>71</v>
      </c>
      <c r="G587" s="11">
        <v>41456</v>
      </c>
      <c r="H587" s="12">
        <v>0.4551</v>
      </c>
      <c r="I587" s="13">
        <v>292.13810000000001</v>
      </c>
    </row>
    <row r="588" spans="1:9" x14ac:dyDescent="0.35">
      <c r="A588" s="15" t="s">
        <v>70</v>
      </c>
      <c r="B588" s="11">
        <v>41487</v>
      </c>
      <c r="C588" s="12">
        <v>0.4551</v>
      </c>
      <c r="D588" s="13">
        <v>561.09320000000002</v>
      </c>
      <c r="F588" s="15" t="s">
        <v>71</v>
      </c>
      <c r="G588" s="11">
        <v>41487</v>
      </c>
      <c r="H588" s="12">
        <v>0.4551</v>
      </c>
      <c r="I588" s="13">
        <v>292.59320000000002</v>
      </c>
    </row>
    <row r="589" spans="1:9" x14ac:dyDescent="0.35">
      <c r="A589" s="15" t="s">
        <v>70</v>
      </c>
      <c r="B589" s="11">
        <v>41518</v>
      </c>
      <c r="C589" s="12">
        <v>0.48280000000000001</v>
      </c>
      <c r="D589" s="13">
        <v>561.57600000000002</v>
      </c>
      <c r="F589" s="15" t="s">
        <v>71</v>
      </c>
      <c r="G589" s="11">
        <v>41518</v>
      </c>
      <c r="H589" s="12">
        <v>0.48280000000000001</v>
      </c>
      <c r="I589" s="13">
        <v>293.07600000000002</v>
      </c>
    </row>
    <row r="590" spans="1:9" x14ac:dyDescent="0.35">
      <c r="A590" s="15" t="s">
        <v>70</v>
      </c>
      <c r="B590" s="11">
        <v>41548</v>
      </c>
      <c r="C590" s="12">
        <v>0.5</v>
      </c>
      <c r="D590" s="13">
        <v>562.07600000000002</v>
      </c>
      <c r="F590" s="15" t="s">
        <v>71</v>
      </c>
      <c r="G590" s="11">
        <v>41548</v>
      </c>
      <c r="H590" s="12">
        <v>0.5</v>
      </c>
      <c r="I590" s="13">
        <v>293.57600000000002</v>
      </c>
    </row>
    <row r="591" spans="1:9" x14ac:dyDescent="0.35">
      <c r="A591" s="15" t="s">
        <v>70</v>
      </c>
      <c r="B591" s="11">
        <v>41579</v>
      </c>
      <c r="C591" s="12">
        <v>0.5</v>
      </c>
      <c r="D591" s="13">
        <v>562.57600000000002</v>
      </c>
      <c r="F591" s="15" t="s">
        <v>71</v>
      </c>
      <c r="G591" s="11">
        <v>41579</v>
      </c>
      <c r="H591" s="12">
        <v>0.5</v>
      </c>
      <c r="I591" s="13">
        <v>294.07600000000002</v>
      </c>
    </row>
    <row r="592" spans="1:9" x14ac:dyDescent="0.35">
      <c r="A592" s="15" t="s">
        <v>70</v>
      </c>
      <c r="B592" s="11">
        <v>41609</v>
      </c>
      <c r="C592" s="12">
        <v>0.5</v>
      </c>
      <c r="D592" s="13">
        <v>563.07600000000002</v>
      </c>
      <c r="F592" s="15" t="s">
        <v>71</v>
      </c>
      <c r="G592" s="11">
        <v>41609</v>
      </c>
      <c r="H592" s="12">
        <v>0.5</v>
      </c>
      <c r="I592" s="13">
        <v>294.57600000000002</v>
      </c>
    </row>
    <row r="593" spans="1:9" x14ac:dyDescent="0.35">
      <c r="A593" s="15" t="s">
        <v>70</v>
      </c>
      <c r="B593" s="11">
        <v>41640</v>
      </c>
      <c r="C593" s="12">
        <v>0.5</v>
      </c>
      <c r="D593" s="13">
        <v>563.57600000000002</v>
      </c>
      <c r="F593" s="15" t="s">
        <v>71</v>
      </c>
      <c r="G593" s="11">
        <v>41640</v>
      </c>
      <c r="H593" s="12">
        <v>0.5</v>
      </c>
      <c r="I593" s="13">
        <v>295.07600000000002</v>
      </c>
    </row>
    <row r="594" spans="1:9" x14ac:dyDescent="0.35">
      <c r="A594" s="15" t="s">
        <v>70</v>
      </c>
      <c r="B594" s="11">
        <v>41671</v>
      </c>
      <c r="C594" s="12">
        <v>0.5</v>
      </c>
      <c r="D594" s="13">
        <v>564.07600000000002</v>
      </c>
      <c r="F594" s="15" t="s">
        <v>71</v>
      </c>
      <c r="G594" s="11">
        <v>41671</v>
      </c>
      <c r="H594" s="12">
        <v>0.5</v>
      </c>
      <c r="I594" s="13">
        <v>295.57600000000002</v>
      </c>
    </row>
    <row r="595" spans="1:9" x14ac:dyDescent="0.35">
      <c r="A595" s="15" t="s">
        <v>70</v>
      </c>
      <c r="B595" s="11">
        <v>41699</v>
      </c>
      <c r="C595" s="12">
        <v>0.5</v>
      </c>
      <c r="D595" s="13">
        <v>564.57600000000002</v>
      </c>
      <c r="F595" s="15" t="s">
        <v>71</v>
      </c>
      <c r="G595" s="11">
        <v>41699</v>
      </c>
      <c r="H595" s="12">
        <v>0.5</v>
      </c>
      <c r="I595" s="13">
        <v>296.07600000000002</v>
      </c>
    </row>
    <row r="596" spans="1:9" x14ac:dyDescent="0.35">
      <c r="A596" s="15" t="s">
        <v>70</v>
      </c>
      <c r="B596" s="11">
        <v>41730</v>
      </c>
      <c r="C596" s="12">
        <v>0.5</v>
      </c>
      <c r="D596" s="13">
        <v>565.07600000000002</v>
      </c>
      <c r="F596" s="15" t="s">
        <v>71</v>
      </c>
      <c r="G596" s="11">
        <v>41730</v>
      </c>
      <c r="H596" s="12">
        <v>0.5</v>
      </c>
      <c r="I596" s="13">
        <v>296.57600000000002</v>
      </c>
    </row>
    <row r="597" spans="1:9" x14ac:dyDescent="0.35">
      <c r="A597" s="15" t="s">
        <v>70</v>
      </c>
      <c r="B597" s="11">
        <v>41760</v>
      </c>
      <c r="C597" s="12">
        <v>0.5</v>
      </c>
      <c r="D597" s="13">
        <v>565.57600000000002</v>
      </c>
      <c r="F597" s="15" t="s">
        <v>71</v>
      </c>
      <c r="G597" s="11">
        <v>41760</v>
      </c>
      <c r="H597" s="12">
        <v>0.5</v>
      </c>
      <c r="I597" s="13">
        <v>297.07600000000002</v>
      </c>
    </row>
    <row r="598" spans="1:9" x14ac:dyDescent="0.35">
      <c r="A598" s="15" t="s">
        <v>70</v>
      </c>
      <c r="B598" s="11">
        <v>41791</v>
      </c>
      <c r="C598" s="12">
        <v>0.5</v>
      </c>
      <c r="D598" s="13">
        <v>566.07600000000002</v>
      </c>
      <c r="F598" s="15" t="s">
        <v>71</v>
      </c>
      <c r="G598" s="11">
        <v>41791</v>
      </c>
      <c r="H598" s="12">
        <v>0.5</v>
      </c>
      <c r="I598" s="13">
        <v>297.57600000000002</v>
      </c>
    </row>
    <row r="599" spans="1:9" x14ac:dyDescent="0.35">
      <c r="A599" s="15" t="s">
        <v>70</v>
      </c>
      <c r="B599" s="11">
        <v>41821</v>
      </c>
      <c r="C599" s="12">
        <v>0.5</v>
      </c>
      <c r="D599" s="13">
        <v>566.57600000000002</v>
      </c>
      <c r="F599" s="15" t="s">
        <v>71</v>
      </c>
      <c r="G599" s="11">
        <v>41821</v>
      </c>
      <c r="H599" s="12">
        <v>0.5</v>
      </c>
      <c r="I599" s="13">
        <v>298.07600000000002</v>
      </c>
    </row>
    <row r="600" spans="1:9" x14ac:dyDescent="0.35">
      <c r="A600" s="15" t="s">
        <v>70</v>
      </c>
      <c r="B600" s="11">
        <v>41852</v>
      </c>
      <c r="C600" s="12">
        <v>0.5</v>
      </c>
      <c r="D600" s="13">
        <v>567.07600000000002</v>
      </c>
      <c r="F600" s="15" t="s">
        <v>71</v>
      </c>
      <c r="G600" s="11">
        <v>41852</v>
      </c>
      <c r="H600" s="12">
        <v>0.5</v>
      </c>
      <c r="I600" s="13">
        <v>298.57600000000002</v>
      </c>
    </row>
    <row r="601" spans="1:9" x14ac:dyDescent="0.35">
      <c r="A601" s="15" t="s">
        <v>70</v>
      </c>
      <c r="B601" s="11">
        <v>41883</v>
      </c>
      <c r="C601" s="12">
        <v>0.5</v>
      </c>
      <c r="D601" s="13">
        <v>567.57600000000002</v>
      </c>
      <c r="F601" s="15" t="s">
        <v>71</v>
      </c>
      <c r="G601" s="11">
        <v>41883</v>
      </c>
      <c r="H601" s="12">
        <v>0.5</v>
      </c>
      <c r="I601" s="13">
        <v>299.07600000000002</v>
      </c>
    </row>
    <row r="602" spans="1:9" x14ac:dyDescent="0.35">
      <c r="A602" s="15" t="s">
        <v>70</v>
      </c>
      <c r="B602" s="11">
        <v>41913</v>
      </c>
      <c r="C602" s="12">
        <v>0.5</v>
      </c>
      <c r="D602" s="13">
        <v>568.07600000000002</v>
      </c>
      <c r="F602" s="15" t="s">
        <v>71</v>
      </c>
      <c r="G602" s="11">
        <v>41913</v>
      </c>
      <c r="H602" s="12">
        <v>0.5</v>
      </c>
      <c r="I602" s="13">
        <v>299.57600000000002</v>
      </c>
    </row>
    <row r="603" spans="1:9" x14ac:dyDescent="0.35">
      <c r="A603" s="15" t="s">
        <v>70</v>
      </c>
      <c r="B603" s="11">
        <v>41944</v>
      </c>
      <c r="C603" s="12">
        <v>0.5</v>
      </c>
      <c r="D603" s="13">
        <v>568.57600000000002</v>
      </c>
      <c r="F603" s="15" t="s">
        <v>71</v>
      </c>
      <c r="G603" s="11">
        <v>41944</v>
      </c>
      <c r="H603" s="12">
        <v>0.5</v>
      </c>
      <c r="I603" s="13">
        <v>300.07600000000002</v>
      </c>
    </row>
    <row r="604" spans="1:9" x14ac:dyDescent="0.35">
      <c r="A604" s="15" t="s">
        <v>70</v>
      </c>
      <c r="B604" s="11">
        <v>41974</v>
      </c>
      <c r="C604" s="12">
        <v>0.5</v>
      </c>
      <c r="D604" s="13">
        <v>569.07600000000002</v>
      </c>
      <c r="F604" s="15" t="s">
        <v>71</v>
      </c>
      <c r="G604" s="11">
        <v>41974</v>
      </c>
      <c r="H604" s="12">
        <v>0.5</v>
      </c>
      <c r="I604" s="13">
        <v>300.57600000000002</v>
      </c>
    </row>
    <row r="605" spans="1:9" x14ac:dyDescent="0.35">
      <c r="A605" s="15" t="s">
        <v>70</v>
      </c>
      <c r="B605" s="11">
        <v>42005</v>
      </c>
      <c r="C605" s="12">
        <v>0.5</v>
      </c>
      <c r="D605" s="13">
        <v>569.57600000000002</v>
      </c>
      <c r="F605" s="15" t="s">
        <v>71</v>
      </c>
      <c r="G605" s="11">
        <v>42005</v>
      </c>
      <c r="H605" s="12">
        <v>0.5</v>
      </c>
      <c r="I605" s="13">
        <v>301.07600000000002</v>
      </c>
    </row>
    <row r="606" spans="1:9" x14ac:dyDescent="0.35">
      <c r="A606" s="15" t="s">
        <v>70</v>
      </c>
      <c r="B606" s="11">
        <v>42036</v>
      </c>
      <c r="C606" s="12">
        <v>0.5</v>
      </c>
      <c r="D606" s="13">
        <v>570.07600000000002</v>
      </c>
      <c r="F606" s="15" t="s">
        <v>71</v>
      </c>
      <c r="G606" s="11">
        <v>42036</v>
      </c>
      <c r="H606" s="12">
        <v>0.5</v>
      </c>
      <c r="I606" s="13">
        <v>301.57600000000002</v>
      </c>
    </row>
    <row r="607" spans="1:9" x14ac:dyDescent="0.35">
      <c r="A607" s="15" t="s">
        <v>70</v>
      </c>
      <c r="B607" s="11">
        <v>42064</v>
      </c>
      <c r="C607" s="12">
        <v>0.5</v>
      </c>
      <c r="D607" s="13">
        <v>570.57600000000002</v>
      </c>
      <c r="F607" s="15" t="s">
        <v>71</v>
      </c>
      <c r="G607" s="11">
        <v>42064</v>
      </c>
      <c r="H607" s="12">
        <v>0.5</v>
      </c>
      <c r="I607" s="13">
        <v>302.07600000000002</v>
      </c>
    </row>
    <row r="608" spans="1:9" x14ac:dyDescent="0.35">
      <c r="A608" s="15" t="s">
        <v>70</v>
      </c>
      <c r="B608" s="11">
        <v>42095</v>
      </c>
      <c r="C608" s="12">
        <v>0.5</v>
      </c>
      <c r="D608" s="13">
        <v>571.07600000000002</v>
      </c>
      <c r="F608" s="15" t="s">
        <v>71</v>
      </c>
      <c r="G608" s="11">
        <v>42095</v>
      </c>
      <c r="H608" s="12">
        <v>0.5</v>
      </c>
      <c r="I608" s="13">
        <v>302.57600000000002</v>
      </c>
    </row>
    <row r="609" spans="1:9" x14ac:dyDescent="0.35">
      <c r="A609" s="15" t="s">
        <v>70</v>
      </c>
      <c r="B609" s="11">
        <v>42125</v>
      </c>
      <c r="C609" s="12">
        <v>0.5</v>
      </c>
      <c r="D609" s="13">
        <v>571.57600000000002</v>
      </c>
      <c r="F609" s="15" t="s">
        <v>71</v>
      </c>
      <c r="G609" s="11">
        <v>42125</v>
      </c>
      <c r="H609" s="12">
        <v>0.5</v>
      </c>
      <c r="I609" s="13">
        <v>303.07600000000002</v>
      </c>
    </row>
    <row r="610" spans="1:9" x14ac:dyDescent="0.35">
      <c r="A610" s="15" t="s">
        <v>70</v>
      </c>
      <c r="B610" s="11">
        <v>42156</v>
      </c>
      <c r="C610" s="12">
        <v>0.5</v>
      </c>
      <c r="D610" s="13">
        <v>572.07600000000002</v>
      </c>
      <c r="F610" s="15" t="s">
        <v>71</v>
      </c>
      <c r="G610" s="11">
        <v>42156</v>
      </c>
      <c r="H610" s="12">
        <v>0.5</v>
      </c>
      <c r="I610" s="13">
        <v>303.57600000000002</v>
      </c>
    </row>
    <row r="611" spans="1:9" x14ac:dyDescent="0.35">
      <c r="A611" s="15" t="s">
        <v>70</v>
      </c>
      <c r="B611" s="11">
        <v>42186</v>
      </c>
      <c r="C611" s="12">
        <v>0.5</v>
      </c>
      <c r="D611" s="13">
        <v>572.57600000000002</v>
      </c>
      <c r="F611" s="15" t="s">
        <v>71</v>
      </c>
      <c r="G611" s="11">
        <v>42186</v>
      </c>
      <c r="H611" s="12">
        <v>0.5</v>
      </c>
      <c r="I611" s="13">
        <v>304.07600000000002</v>
      </c>
    </row>
    <row r="612" spans="1:9" x14ac:dyDescent="0.35">
      <c r="A612" s="15" t="s">
        <v>70</v>
      </c>
      <c r="B612" s="11">
        <v>42217</v>
      </c>
      <c r="C612" s="12">
        <v>0.5</v>
      </c>
      <c r="D612" s="13">
        <v>573.07600000000002</v>
      </c>
      <c r="F612" s="15" t="s">
        <v>71</v>
      </c>
      <c r="G612" s="11">
        <v>42217</v>
      </c>
      <c r="H612" s="12">
        <v>0.5</v>
      </c>
      <c r="I612" s="13">
        <v>304.57600000000002</v>
      </c>
    </row>
    <row r="613" spans="1:9" x14ac:dyDescent="0.35">
      <c r="A613" s="15" t="s">
        <v>70</v>
      </c>
      <c r="B613" s="11">
        <v>42248</v>
      </c>
      <c r="C613" s="12">
        <v>0.5</v>
      </c>
      <c r="D613" s="13">
        <v>573.57600000000002</v>
      </c>
      <c r="F613" s="15" t="s">
        <v>71</v>
      </c>
      <c r="G613" s="11">
        <v>42248</v>
      </c>
      <c r="H613" s="12">
        <v>0.5</v>
      </c>
      <c r="I613" s="13">
        <v>305.07600000000002</v>
      </c>
    </row>
    <row r="614" spans="1:9" x14ac:dyDescent="0.35">
      <c r="A614" s="15" t="s">
        <v>70</v>
      </c>
      <c r="B614" s="11">
        <v>42278</v>
      </c>
      <c r="C614" s="12">
        <v>0.5</v>
      </c>
      <c r="D614" s="13">
        <v>574.07600000000002</v>
      </c>
      <c r="F614" s="15" t="s">
        <v>71</v>
      </c>
      <c r="G614" s="11">
        <v>42278</v>
      </c>
      <c r="H614" s="12">
        <v>0.5</v>
      </c>
      <c r="I614" s="13">
        <v>305.57600000000002</v>
      </c>
    </row>
    <row r="615" spans="1:9" x14ac:dyDescent="0.35">
      <c r="A615" s="15" t="s">
        <v>70</v>
      </c>
      <c r="B615" s="11">
        <v>42309</v>
      </c>
      <c r="C615" s="12">
        <v>0.5</v>
      </c>
      <c r="D615" s="13">
        <v>574.57600000000002</v>
      </c>
      <c r="F615" s="15" t="s">
        <v>71</v>
      </c>
      <c r="G615" s="11">
        <v>42309</v>
      </c>
      <c r="H615" s="12">
        <v>0.5</v>
      </c>
      <c r="I615" s="13">
        <v>306.07600000000002</v>
      </c>
    </row>
    <row r="616" spans="1:9" x14ac:dyDescent="0.35">
      <c r="A616" s="15" t="s">
        <v>70</v>
      </c>
      <c r="B616" s="11">
        <v>42339</v>
      </c>
      <c r="C616" s="12">
        <v>0.5</v>
      </c>
      <c r="D616" s="13">
        <v>575.07600000000002</v>
      </c>
      <c r="F616" s="15" t="s">
        <v>71</v>
      </c>
      <c r="G616" s="11">
        <v>42339</v>
      </c>
      <c r="H616" s="12">
        <v>0.5</v>
      </c>
      <c r="I616" s="13">
        <v>306.57600000000002</v>
      </c>
    </row>
    <row r="617" spans="1:9" x14ac:dyDescent="0.35">
      <c r="A617" s="15" t="s">
        <v>70</v>
      </c>
      <c r="B617" s="11">
        <v>42370</v>
      </c>
      <c r="C617" s="12">
        <v>0.5</v>
      </c>
      <c r="D617" s="13">
        <v>575.57600000000002</v>
      </c>
      <c r="F617" s="15" t="s">
        <v>71</v>
      </c>
      <c r="G617" s="11">
        <v>42370</v>
      </c>
      <c r="H617" s="12">
        <v>0.5</v>
      </c>
      <c r="I617" s="13">
        <v>307.07600000000002</v>
      </c>
    </row>
    <row r="618" spans="1:9" x14ac:dyDescent="0.35">
      <c r="A618" s="15" t="s">
        <v>70</v>
      </c>
      <c r="B618" s="11">
        <v>42401</v>
      </c>
      <c r="C618" s="12">
        <v>0.5</v>
      </c>
      <c r="D618" s="13">
        <v>576.07600000000002</v>
      </c>
      <c r="F618" s="15" t="s">
        <v>71</v>
      </c>
      <c r="G618" s="11">
        <v>42401</v>
      </c>
      <c r="H618" s="12">
        <v>0.5</v>
      </c>
      <c r="I618" s="13">
        <v>307.57600000000002</v>
      </c>
    </row>
    <row r="619" spans="1:9" x14ac:dyDescent="0.35">
      <c r="A619" s="15" t="s">
        <v>70</v>
      </c>
      <c r="B619" s="11">
        <v>42430</v>
      </c>
      <c r="C619" s="12">
        <v>0.5</v>
      </c>
      <c r="D619" s="13">
        <v>576.57600000000002</v>
      </c>
      <c r="F619" s="15" t="s">
        <v>71</v>
      </c>
      <c r="G619" s="11">
        <v>42430</v>
      </c>
      <c r="H619" s="12">
        <v>0.5</v>
      </c>
      <c r="I619" s="13">
        <v>308.07600000000002</v>
      </c>
    </row>
    <row r="620" spans="1:9" x14ac:dyDescent="0.35">
      <c r="A620" s="15" t="s">
        <v>70</v>
      </c>
      <c r="B620" s="11">
        <v>42461</v>
      </c>
      <c r="C620" s="12">
        <v>0.5</v>
      </c>
      <c r="D620" s="13">
        <v>577.07600000000002</v>
      </c>
      <c r="F620" s="15" t="s">
        <v>71</v>
      </c>
      <c r="G620" s="11">
        <v>42461</v>
      </c>
      <c r="H620" s="12">
        <v>0.5</v>
      </c>
      <c r="I620" s="13">
        <v>308.57600000000002</v>
      </c>
    </row>
    <row r="621" spans="1:9" x14ac:dyDescent="0.35">
      <c r="A621" s="15" t="s">
        <v>70</v>
      </c>
      <c r="B621" s="11">
        <v>42491</v>
      </c>
      <c r="C621" s="12">
        <v>0.5</v>
      </c>
      <c r="D621" s="13">
        <v>577.57600000000002</v>
      </c>
      <c r="F621" s="15" t="s">
        <v>71</v>
      </c>
      <c r="G621" s="11">
        <v>42491</v>
      </c>
      <c r="H621" s="12">
        <v>0.5</v>
      </c>
      <c r="I621" s="13">
        <v>309.07600000000002</v>
      </c>
    </row>
    <row r="622" spans="1:9" x14ac:dyDescent="0.35">
      <c r="A622" s="15" t="s">
        <v>70</v>
      </c>
      <c r="B622" s="11">
        <v>42522</v>
      </c>
      <c r="C622" s="12">
        <v>0.5</v>
      </c>
      <c r="D622" s="13">
        <v>578.07600000000002</v>
      </c>
      <c r="F622" s="15" t="s">
        <v>71</v>
      </c>
      <c r="G622" s="11">
        <v>42522</v>
      </c>
      <c r="H622" s="12">
        <v>0.5</v>
      </c>
      <c r="I622" s="13">
        <v>309.57600000000002</v>
      </c>
    </row>
    <row r="623" spans="1:9" x14ac:dyDescent="0.35">
      <c r="A623" s="15" t="s">
        <v>70</v>
      </c>
      <c r="B623" s="11">
        <v>42552</v>
      </c>
      <c r="C623" s="12">
        <v>0.5</v>
      </c>
      <c r="D623" s="13">
        <v>578.57600000000002</v>
      </c>
      <c r="F623" s="15" t="s">
        <v>71</v>
      </c>
      <c r="G623" s="11">
        <v>42552</v>
      </c>
      <c r="H623" s="12">
        <v>0.5</v>
      </c>
      <c r="I623" s="13">
        <v>310.07600000000002</v>
      </c>
    </row>
    <row r="624" spans="1:9" x14ac:dyDescent="0.35">
      <c r="A624" s="15" t="s">
        <v>70</v>
      </c>
      <c r="B624" s="11">
        <v>42583</v>
      </c>
      <c r="C624" s="12">
        <v>0.5</v>
      </c>
      <c r="D624" s="13">
        <v>579.07600000000002</v>
      </c>
      <c r="F624" s="15" t="s">
        <v>71</v>
      </c>
      <c r="G624" s="11">
        <v>42583</v>
      </c>
      <c r="H624" s="12">
        <v>0.5</v>
      </c>
      <c r="I624" s="13">
        <v>310.57600000000002</v>
      </c>
    </row>
    <row r="625" spans="1:10" x14ac:dyDescent="0.35">
      <c r="A625" s="15" t="s">
        <v>70</v>
      </c>
      <c r="B625" s="11">
        <v>42614</v>
      </c>
      <c r="C625" s="12">
        <v>0.5</v>
      </c>
      <c r="D625" s="13">
        <v>579.57600000000002</v>
      </c>
      <c r="F625" s="15" t="s">
        <v>71</v>
      </c>
      <c r="G625" s="11">
        <v>42614</v>
      </c>
      <c r="H625" s="12">
        <v>0.5</v>
      </c>
      <c r="I625" s="13">
        <v>311.07600000000002</v>
      </c>
    </row>
    <row r="626" spans="1:10" x14ac:dyDescent="0.35">
      <c r="A626" s="15" t="s">
        <v>70</v>
      </c>
      <c r="B626" s="11">
        <v>42644</v>
      </c>
      <c r="C626" s="12">
        <v>0.5</v>
      </c>
      <c r="D626" s="13">
        <v>580.07600000000002</v>
      </c>
      <c r="F626" s="15" t="s">
        <v>71</v>
      </c>
      <c r="G626" s="11">
        <v>42644</v>
      </c>
      <c r="H626" s="12">
        <v>0.5</v>
      </c>
      <c r="I626" s="13">
        <v>311.57600000000002</v>
      </c>
    </row>
    <row r="627" spans="1:10" x14ac:dyDescent="0.35">
      <c r="A627" s="15" t="s">
        <v>70</v>
      </c>
      <c r="B627" s="11">
        <v>42675</v>
      </c>
      <c r="C627" s="12">
        <v>0.5</v>
      </c>
      <c r="D627" s="13">
        <v>580.57600000000002</v>
      </c>
      <c r="F627" s="15" t="s">
        <v>71</v>
      </c>
      <c r="G627" s="11">
        <v>42675</v>
      </c>
      <c r="H627" s="12">
        <v>0.5</v>
      </c>
      <c r="I627" s="13">
        <v>312.07600000000002</v>
      </c>
    </row>
    <row r="628" spans="1:10" x14ac:dyDescent="0.35">
      <c r="A628" s="15" t="s">
        <v>70</v>
      </c>
      <c r="B628" s="11">
        <v>42705</v>
      </c>
      <c r="C628" s="12">
        <v>0.5</v>
      </c>
      <c r="D628" s="13">
        <v>581.07600000000002</v>
      </c>
      <c r="F628" s="15" t="s">
        <v>71</v>
      </c>
      <c r="G628" s="11">
        <v>42705</v>
      </c>
      <c r="H628" s="12">
        <v>0.5</v>
      </c>
      <c r="I628" s="13">
        <v>312.57600000000002</v>
      </c>
    </row>
    <row r="629" spans="1:10" x14ac:dyDescent="0.35">
      <c r="A629" s="15" t="s">
        <v>70</v>
      </c>
      <c r="B629" s="11">
        <v>42736</v>
      </c>
      <c r="C629" s="12">
        <v>0.5</v>
      </c>
      <c r="D629" s="13">
        <v>581.57600000000002</v>
      </c>
      <c r="F629" s="15" t="s">
        <v>71</v>
      </c>
      <c r="G629" s="11">
        <v>42736</v>
      </c>
      <c r="H629" s="12">
        <v>0.5</v>
      </c>
      <c r="I629" s="13">
        <v>313.07600000000002</v>
      </c>
    </row>
    <row r="630" spans="1:10" x14ac:dyDescent="0.35">
      <c r="A630" s="15" t="s">
        <v>70</v>
      </c>
      <c r="B630" s="11">
        <v>42767</v>
      </c>
      <c r="C630" s="12">
        <v>0.5</v>
      </c>
      <c r="D630" s="13">
        <v>582.07600000000002</v>
      </c>
      <c r="F630" s="15" t="s">
        <v>71</v>
      </c>
      <c r="G630" s="11">
        <v>42767</v>
      </c>
      <c r="H630" s="12">
        <v>0.5</v>
      </c>
      <c r="I630" s="13">
        <v>313.57600000000002</v>
      </c>
    </row>
    <row r="631" spans="1:10" x14ac:dyDescent="0.35">
      <c r="A631" s="15" t="s">
        <v>70</v>
      </c>
      <c r="B631" s="11">
        <v>42795</v>
      </c>
      <c r="C631" s="12">
        <v>0.5</v>
      </c>
      <c r="D631" s="13">
        <v>582.57600000000002</v>
      </c>
      <c r="F631" s="15" t="s">
        <v>71</v>
      </c>
      <c r="G631" s="11">
        <v>42795</v>
      </c>
      <c r="H631" s="12">
        <v>0.5</v>
      </c>
      <c r="I631" s="13">
        <v>314.07600000000002</v>
      </c>
    </row>
    <row r="632" spans="1:10" x14ac:dyDescent="0.35">
      <c r="A632" s="15" t="s">
        <v>70</v>
      </c>
      <c r="B632" s="11">
        <v>42826</v>
      </c>
      <c r="C632" s="12">
        <v>0.5</v>
      </c>
      <c r="D632" s="13">
        <v>583.07600000000002</v>
      </c>
      <c r="F632" s="15" t="s">
        <v>71</v>
      </c>
      <c r="G632" s="11">
        <v>42826</v>
      </c>
      <c r="H632" s="12">
        <v>0.5</v>
      </c>
      <c r="I632" s="13">
        <v>314.57600000000002</v>
      </c>
    </row>
    <row r="633" spans="1:10" x14ac:dyDescent="0.35">
      <c r="A633" s="15" t="s">
        <v>70</v>
      </c>
      <c r="B633" s="11">
        <v>42856</v>
      </c>
      <c r="C633" s="12">
        <v>0.5</v>
      </c>
      <c r="D633" s="13">
        <v>583.57600000000002</v>
      </c>
      <c r="F633" s="15" t="s">
        <v>71</v>
      </c>
      <c r="G633" s="11">
        <v>42856</v>
      </c>
      <c r="H633" s="12">
        <v>0.5</v>
      </c>
      <c r="I633" s="13">
        <v>315.07600000000002</v>
      </c>
    </row>
    <row r="634" spans="1:10" x14ac:dyDescent="0.35">
      <c r="A634" s="15" t="s">
        <v>70</v>
      </c>
      <c r="B634" s="11">
        <v>42887</v>
      </c>
      <c r="C634" s="12">
        <v>0.5</v>
      </c>
      <c r="D634" s="13">
        <v>584.07600000000002</v>
      </c>
      <c r="F634" s="15" t="s">
        <v>71</v>
      </c>
      <c r="G634" s="11">
        <v>42887</v>
      </c>
      <c r="H634" s="12">
        <v>0.5</v>
      </c>
      <c r="I634" s="13">
        <v>315.57600000000002</v>
      </c>
    </row>
    <row r="635" spans="1:10" x14ac:dyDescent="0.35">
      <c r="A635" s="15" t="s">
        <v>70</v>
      </c>
      <c r="B635" s="11">
        <v>42917</v>
      </c>
      <c r="C635" s="12">
        <v>0.5</v>
      </c>
      <c r="D635" s="13">
        <v>584.57600000000002</v>
      </c>
      <c r="F635" s="15" t="s">
        <v>71</v>
      </c>
      <c r="G635" s="11">
        <v>42917</v>
      </c>
      <c r="H635" s="12">
        <v>0.5</v>
      </c>
      <c r="I635" s="13">
        <v>316.07600000000002</v>
      </c>
    </row>
    <row r="636" spans="1:10" x14ac:dyDescent="0.35">
      <c r="A636" s="15" t="s">
        <v>70</v>
      </c>
      <c r="B636" s="11">
        <v>42948</v>
      </c>
      <c r="C636" s="12">
        <v>0.5</v>
      </c>
      <c r="D636" s="13">
        <v>585.07600000000002</v>
      </c>
      <c r="F636" s="15" t="s">
        <v>71</v>
      </c>
      <c r="G636" s="11">
        <v>42948</v>
      </c>
      <c r="H636" s="12">
        <v>0.5</v>
      </c>
      <c r="I636" s="13">
        <v>316.57600000000002</v>
      </c>
    </row>
    <row r="637" spans="1:10" x14ac:dyDescent="0.35">
      <c r="A637" s="15" t="s">
        <v>70</v>
      </c>
      <c r="B637" s="11">
        <v>42979</v>
      </c>
      <c r="C637" s="12">
        <v>0.5</v>
      </c>
      <c r="D637" s="13">
        <v>585.57600000000002</v>
      </c>
      <c r="F637" s="15" t="s">
        <v>71</v>
      </c>
      <c r="G637" s="11">
        <v>42979</v>
      </c>
      <c r="H637" s="12">
        <v>0.5</v>
      </c>
      <c r="I637" s="13">
        <v>317.07600000000002</v>
      </c>
    </row>
    <row r="638" spans="1:10" x14ac:dyDescent="0.35">
      <c r="A638" s="15" t="s">
        <v>70</v>
      </c>
      <c r="B638" s="11">
        <v>43009</v>
      </c>
      <c r="C638" s="12">
        <v>0.5</v>
      </c>
      <c r="D638" s="13">
        <v>586.07600000000002</v>
      </c>
      <c r="F638" s="15" t="s">
        <v>71</v>
      </c>
      <c r="G638" s="11">
        <v>43009</v>
      </c>
      <c r="H638" s="12">
        <v>0.5</v>
      </c>
      <c r="I638" s="13">
        <v>317.57600000000002</v>
      </c>
    </row>
    <row r="639" spans="1:10" x14ac:dyDescent="0.35">
      <c r="A639" s="15" t="s">
        <v>70</v>
      </c>
      <c r="B639" s="11">
        <v>43040</v>
      </c>
      <c r="C639" s="12">
        <v>0.46899999999999997</v>
      </c>
      <c r="D639" s="13">
        <v>586.54499999999996</v>
      </c>
      <c r="F639" s="15" t="s">
        <v>71</v>
      </c>
      <c r="G639" s="11">
        <v>43040</v>
      </c>
      <c r="H639" s="12">
        <v>0.46899999999999997</v>
      </c>
      <c r="I639" s="13">
        <v>318.04500000000002</v>
      </c>
    </row>
    <row r="640" spans="1:10" x14ac:dyDescent="0.35">
      <c r="A640" s="15" t="s">
        <v>70</v>
      </c>
      <c r="B640" s="11">
        <v>43070</v>
      </c>
      <c r="C640" s="12">
        <v>0.42730000000000001</v>
      </c>
      <c r="D640" s="13">
        <v>586.97230000000002</v>
      </c>
      <c r="E640" s="14"/>
      <c r="F640" s="15" t="s">
        <v>71</v>
      </c>
      <c r="G640" s="11">
        <v>43070</v>
      </c>
      <c r="H640" s="12">
        <v>0.42730000000000001</v>
      </c>
      <c r="I640" s="13">
        <v>318.47230000000002</v>
      </c>
      <c r="J640" s="14"/>
    </row>
    <row r="641" spans="1:10" x14ac:dyDescent="0.35">
      <c r="A641" s="16" t="s">
        <v>70</v>
      </c>
      <c r="B641" s="11">
        <v>43101</v>
      </c>
      <c r="C641" s="14">
        <v>0.42730000000000001</v>
      </c>
      <c r="D641" s="14">
        <f t="shared" ref="D641:D646" si="0">D640+C641</f>
        <v>587.39959999999996</v>
      </c>
      <c r="F641" s="16" t="s">
        <v>71</v>
      </c>
      <c r="G641" s="11">
        <v>43101</v>
      </c>
      <c r="H641" s="14">
        <v>0.42730000000000001</v>
      </c>
      <c r="I641" s="14">
        <f t="shared" ref="I641:I646" si="1">I640+H641</f>
        <v>318.89960000000002</v>
      </c>
    </row>
    <row r="642" spans="1:10" x14ac:dyDescent="0.35">
      <c r="A642" s="15" t="s">
        <v>70</v>
      </c>
      <c r="B642" s="11">
        <v>43132</v>
      </c>
      <c r="C642" s="14">
        <v>0.39939999999999998</v>
      </c>
      <c r="D642" s="14">
        <f t="shared" si="0"/>
        <v>587.79899999999998</v>
      </c>
      <c r="F642" s="15" t="s">
        <v>71</v>
      </c>
      <c r="G642" s="11">
        <v>43132</v>
      </c>
      <c r="H642" s="14">
        <v>0.39939999999999998</v>
      </c>
      <c r="I642" s="14">
        <f t="shared" si="1"/>
        <v>319.29900000000004</v>
      </c>
    </row>
    <row r="643" spans="1:10" x14ac:dyDescent="0.35">
      <c r="A643" s="15" t="s">
        <v>70</v>
      </c>
      <c r="B643" s="11">
        <v>43160</v>
      </c>
      <c r="C643" s="14">
        <v>0.39939999999999998</v>
      </c>
      <c r="D643" s="14">
        <f t="shared" si="0"/>
        <v>588.19839999999999</v>
      </c>
      <c r="F643" s="15" t="s">
        <v>71</v>
      </c>
      <c r="G643" s="11">
        <v>43160</v>
      </c>
      <c r="H643" s="14">
        <v>0.39939999999999998</v>
      </c>
      <c r="I643" s="14">
        <f t="shared" si="1"/>
        <v>319.69840000000005</v>
      </c>
    </row>
    <row r="644" spans="1:10" x14ac:dyDescent="0.35">
      <c r="A644" s="15" t="s">
        <v>70</v>
      </c>
      <c r="B644" s="11">
        <v>43191</v>
      </c>
      <c r="C644" s="14">
        <v>0.38550000000000001</v>
      </c>
      <c r="D644" s="14">
        <f t="shared" si="0"/>
        <v>588.58389999999997</v>
      </c>
      <c r="F644" s="15" t="s">
        <v>71</v>
      </c>
      <c r="G644" s="11">
        <v>43191</v>
      </c>
      <c r="H644" s="14">
        <v>0.38550000000000001</v>
      </c>
      <c r="I644" s="14">
        <f t="shared" si="1"/>
        <v>320.08390000000003</v>
      </c>
    </row>
    <row r="645" spans="1:10" x14ac:dyDescent="0.35">
      <c r="A645" s="17" t="s">
        <v>70</v>
      </c>
      <c r="B645" s="11">
        <v>43221</v>
      </c>
      <c r="C645" s="14">
        <v>0.3715</v>
      </c>
      <c r="D645" s="14">
        <f t="shared" si="0"/>
        <v>588.95539999999994</v>
      </c>
      <c r="F645" s="15" t="s">
        <v>71</v>
      </c>
      <c r="G645" s="11">
        <v>43221</v>
      </c>
      <c r="H645" s="14">
        <v>0.3715</v>
      </c>
      <c r="I645" s="14">
        <f t="shared" si="1"/>
        <v>320.45540000000005</v>
      </c>
    </row>
    <row r="646" spans="1:10" x14ac:dyDescent="0.35">
      <c r="A646" s="18" t="s">
        <v>70</v>
      </c>
      <c r="B646" s="11">
        <v>43252</v>
      </c>
      <c r="C646" s="14">
        <v>0.3715</v>
      </c>
      <c r="D646" s="14">
        <f t="shared" si="0"/>
        <v>589.32689999999991</v>
      </c>
      <c r="F646" s="15" t="s">
        <v>71</v>
      </c>
      <c r="G646" s="11">
        <v>43252</v>
      </c>
      <c r="H646" s="14">
        <v>0.3715</v>
      </c>
      <c r="I646" s="14">
        <f t="shared" si="1"/>
        <v>320.82690000000008</v>
      </c>
    </row>
    <row r="647" spans="1:10" x14ac:dyDescent="0.35">
      <c r="A647" s="17" t="s">
        <v>70</v>
      </c>
      <c r="B647" s="11">
        <v>43282</v>
      </c>
      <c r="C647" s="14">
        <v>0.3715</v>
      </c>
      <c r="D647" s="14">
        <f t="shared" ref="D647" si="2">D646+C647</f>
        <v>589.69839999999988</v>
      </c>
      <c r="F647" s="15" t="s">
        <v>71</v>
      </c>
      <c r="G647" s="11">
        <v>43282</v>
      </c>
      <c r="H647" s="14">
        <v>0.3715</v>
      </c>
      <c r="I647" s="14">
        <f t="shared" ref="I647" si="3">I646+H647</f>
        <v>321.19840000000011</v>
      </c>
    </row>
    <row r="648" spans="1:10" x14ac:dyDescent="0.35">
      <c r="A648" s="18" t="s">
        <v>70</v>
      </c>
      <c r="B648" s="11">
        <v>43313</v>
      </c>
      <c r="C648" s="14">
        <v>0.3715</v>
      </c>
      <c r="D648" s="14">
        <f>D647+C648</f>
        <v>590.06989999999985</v>
      </c>
      <c r="F648" s="15" t="s">
        <v>71</v>
      </c>
      <c r="G648" s="11">
        <v>43313</v>
      </c>
      <c r="H648" s="14">
        <v>0.3715</v>
      </c>
      <c r="I648" s="14">
        <f>I647+H648</f>
        <v>321.56990000000013</v>
      </c>
    </row>
    <row r="649" spans="1:10" x14ac:dyDescent="0.35">
      <c r="A649" s="17" t="s">
        <v>70</v>
      </c>
      <c r="B649" s="11">
        <v>43344</v>
      </c>
      <c r="C649" s="14">
        <v>0.3715</v>
      </c>
      <c r="D649" s="14">
        <f t="shared" ref="D649:D650" si="4">D648+C649</f>
        <v>590.44139999999982</v>
      </c>
      <c r="F649" s="15" t="s">
        <v>71</v>
      </c>
      <c r="G649" s="11">
        <v>43344</v>
      </c>
      <c r="H649" s="14">
        <v>0.3715</v>
      </c>
      <c r="I649" s="14">
        <f t="shared" ref="I649:I650" si="5">I648+H649</f>
        <v>321.94140000000016</v>
      </c>
    </row>
    <row r="650" spans="1:10" x14ac:dyDescent="0.35">
      <c r="A650" s="18" t="s">
        <v>70</v>
      </c>
      <c r="B650" s="11">
        <v>43374</v>
      </c>
      <c r="C650" s="14">
        <v>0.3715</v>
      </c>
      <c r="D650" s="14">
        <f t="shared" si="4"/>
        <v>590.81289999999979</v>
      </c>
      <c r="F650" s="15" t="s">
        <v>71</v>
      </c>
      <c r="G650" s="11">
        <v>43374</v>
      </c>
      <c r="H650" s="14">
        <v>0.3715</v>
      </c>
      <c r="I650" s="14">
        <f t="shared" si="5"/>
        <v>322.31290000000018</v>
      </c>
    </row>
    <row r="651" spans="1:10" x14ac:dyDescent="0.35">
      <c r="A651" s="17" t="s">
        <v>70</v>
      </c>
      <c r="B651" s="11">
        <v>43405</v>
      </c>
      <c r="C651" s="14">
        <v>0.3715</v>
      </c>
      <c r="D651" s="14">
        <f t="shared" ref="D651" si="6">D650+C651</f>
        <v>591.18439999999975</v>
      </c>
      <c r="F651" s="15" t="s">
        <v>71</v>
      </c>
      <c r="G651" s="11">
        <v>43405</v>
      </c>
      <c r="H651" s="14">
        <v>0.3715</v>
      </c>
      <c r="I651" s="14">
        <f t="shared" ref="I651" si="7">I650+H651</f>
        <v>322.68440000000021</v>
      </c>
    </row>
    <row r="652" spans="1:10" x14ac:dyDescent="0.35">
      <c r="A652" s="18" t="s">
        <v>70</v>
      </c>
      <c r="B652" s="11">
        <v>43435</v>
      </c>
      <c r="C652" s="14">
        <v>0.3715</v>
      </c>
      <c r="D652" s="14">
        <f t="shared" ref="D652:D657" si="8">D651+C652</f>
        <v>591.55589999999972</v>
      </c>
      <c r="F652" s="15" t="s">
        <v>71</v>
      </c>
      <c r="G652" s="11">
        <v>43435</v>
      </c>
      <c r="H652" s="14">
        <v>0.3715</v>
      </c>
      <c r="I652" s="14">
        <f t="shared" ref="I652:I656" si="9">I651+H652</f>
        <v>323.05590000000024</v>
      </c>
    </row>
    <row r="653" spans="1:10" x14ac:dyDescent="0.35">
      <c r="A653" s="17" t="s">
        <v>70</v>
      </c>
      <c r="B653" s="11">
        <v>43466</v>
      </c>
      <c r="C653" s="14">
        <v>0.3715</v>
      </c>
      <c r="D653" s="14">
        <f t="shared" si="8"/>
        <v>591.92739999999969</v>
      </c>
      <c r="F653" s="15" t="s">
        <v>71</v>
      </c>
      <c r="G653" s="11">
        <v>43466</v>
      </c>
      <c r="H653" s="14">
        <v>0.3715</v>
      </c>
      <c r="I653" s="14">
        <f t="shared" si="9"/>
        <v>323.42740000000026</v>
      </c>
      <c r="J653" s="14"/>
    </row>
    <row r="654" spans="1:10" x14ac:dyDescent="0.35">
      <c r="A654" s="18" t="s">
        <v>70</v>
      </c>
      <c r="B654" s="11">
        <v>43497</v>
      </c>
      <c r="C654" s="14">
        <v>0.3715</v>
      </c>
      <c r="D654" s="14">
        <f t="shared" si="8"/>
        <v>592.29889999999966</v>
      </c>
      <c r="F654" s="15" t="s">
        <v>71</v>
      </c>
      <c r="G654" s="11">
        <v>43497</v>
      </c>
      <c r="H654" s="14">
        <v>0.3715</v>
      </c>
      <c r="I654" s="14">
        <f t="shared" si="9"/>
        <v>323.79890000000029</v>
      </c>
    </row>
    <row r="655" spans="1:10" x14ac:dyDescent="0.35">
      <c r="A655" s="18" t="s">
        <v>70</v>
      </c>
      <c r="B655" s="11">
        <v>43525</v>
      </c>
      <c r="C655" s="14">
        <v>0.3715</v>
      </c>
      <c r="D655" s="14">
        <f t="shared" si="8"/>
        <v>592.67039999999963</v>
      </c>
      <c r="F655" s="15" t="s">
        <v>71</v>
      </c>
      <c r="G655" s="11">
        <v>43525</v>
      </c>
      <c r="H655" s="14">
        <v>0.3715</v>
      </c>
      <c r="I655" s="14">
        <f t="shared" si="9"/>
        <v>324.17040000000031</v>
      </c>
    </row>
    <row r="656" spans="1:10" x14ac:dyDescent="0.35">
      <c r="A656" s="18" t="s">
        <v>70</v>
      </c>
      <c r="B656" s="11">
        <v>43556</v>
      </c>
      <c r="C656" s="14">
        <v>0.3715</v>
      </c>
      <c r="D656" s="14">
        <f t="shared" si="8"/>
        <v>593.0418999999996</v>
      </c>
      <c r="F656" s="15" t="s">
        <v>71</v>
      </c>
      <c r="G656" s="11">
        <v>43556</v>
      </c>
      <c r="H656" s="14">
        <v>0.3715</v>
      </c>
      <c r="I656" s="14">
        <f t="shared" si="9"/>
        <v>324.54190000000034</v>
      </c>
    </row>
    <row r="657" spans="1:10" x14ac:dyDescent="0.35">
      <c r="A657" s="18" t="s">
        <v>70</v>
      </c>
      <c r="B657" s="11">
        <v>43586</v>
      </c>
      <c r="C657" s="14">
        <v>0.3715</v>
      </c>
      <c r="D657" s="14">
        <f t="shared" si="8"/>
        <v>593.41339999999957</v>
      </c>
      <c r="F657" s="15" t="s">
        <v>71</v>
      </c>
      <c r="G657" s="11">
        <v>43586</v>
      </c>
      <c r="H657" s="14">
        <v>0.3715</v>
      </c>
      <c r="I657" s="14">
        <f t="shared" ref="I657:I661" si="10">I656+H657</f>
        <v>324.91340000000037</v>
      </c>
      <c r="J657" s="14"/>
    </row>
    <row r="658" spans="1:10" x14ac:dyDescent="0.35">
      <c r="A658" s="18" t="s">
        <v>70</v>
      </c>
      <c r="B658" s="11">
        <v>43617</v>
      </c>
      <c r="C658" s="14">
        <v>0.3715</v>
      </c>
      <c r="D658" s="14">
        <f t="shared" ref="D658:D667" si="11">D657+C658</f>
        <v>593.78489999999954</v>
      </c>
      <c r="F658" s="15" t="s">
        <v>71</v>
      </c>
      <c r="G658" s="11">
        <v>43617</v>
      </c>
      <c r="H658" s="14">
        <v>0.3715</v>
      </c>
      <c r="I658" s="14">
        <f t="shared" si="10"/>
        <v>325.28490000000039</v>
      </c>
    </row>
    <row r="659" spans="1:10" x14ac:dyDescent="0.35">
      <c r="A659" s="18" t="s">
        <v>70</v>
      </c>
      <c r="B659" s="11">
        <v>43647</v>
      </c>
      <c r="C659" s="14">
        <v>0.3715</v>
      </c>
      <c r="D659" s="14">
        <f t="shared" si="11"/>
        <v>594.15639999999951</v>
      </c>
      <c r="F659" s="15" t="s">
        <v>71</v>
      </c>
      <c r="G659" s="11">
        <v>43647</v>
      </c>
      <c r="H659" s="14">
        <v>0.3715</v>
      </c>
      <c r="I659" s="14">
        <f t="shared" si="10"/>
        <v>325.65640000000042</v>
      </c>
    </row>
    <row r="660" spans="1:10" x14ac:dyDescent="0.35">
      <c r="A660" s="18" t="s">
        <v>70</v>
      </c>
      <c r="B660" s="11">
        <v>43678</v>
      </c>
      <c r="C660" s="14">
        <v>0.3715</v>
      </c>
      <c r="D660" s="14">
        <f t="shared" si="11"/>
        <v>594.52789999999948</v>
      </c>
      <c r="F660" s="15" t="s">
        <v>71</v>
      </c>
      <c r="G660" s="11">
        <v>43678</v>
      </c>
      <c r="H660" s="14">
        <v>0.3715</v>
      </c>
      <c r="I660" s="14">
        <f t="shared" si="10"/>
        <v>326.02790000000044</v>
      </c>
    </row>
    <row r="661" spans="1:10" x14ac:dyDescent="0.35">
      <c r="A661" s="18" t="s">
        <v>70</v>
      </c>
      <c r="B661" s="11">
        <v>43709</v>
      </c>
      <c r="C661" s="14">
        <v>0.34339999999999998</v>
      </c>
      <c r="D661" s="14">
        <f t="shared" si="11"/>
        <v>594.87129999999945</v>
      </c>
      <c r="F661" s="15" t="s">
        <v>71</v>
      </c>
      <c r="G661" s="11">
        <v>43709</v>
      </c>
      <c r="H661" s="14">
        <v>0.34339999999999998</v>
      </c>
      <c r="I661" s="14">
        <f t="shared" si="10"/>
        <v>326.37130000000042</v>
      </c>
    </row>
    <row r="662" spans="1:10" x14ac:dyDescent="0.35">
      <c r="A662" s="18" t="s">
        <v>70</v>
      </c>
      <c r="B662" s="11">
        <v>43739</v>
      </c>
      <c r="C662" s="14">
        <v>0.34339999999999998</v>
      </c>
      <c r="D662" s="14">
        <f t="shared" si="11"/>
        <v>595.21469999999943</v>
      </c>
      <c r="F662" s="15" t="s">
        <v>71</v>
      </c>
      <c r="G662" s="11">
        <v>43739</v>
      </c>
      <c r="H662" s="14">
        <v>0.34339999999999998</v>
      </c>
      <c r="I662" s="14">
        <f t="shared" ref="I662:I667" si="12">I661+H662</f>
        <v>326.71470000000039</v>
      </c>
    </row>
    <row r="663" spans="1:10" x14ac:dyDescent="0.35">
      <c r="A663" s="18" t="s">
        <v>70</v>
      </c>
      <c r="B663" s="11">
        <v>43770</v>
      </c>
      <c r="C663" s="14">
        <v>0.31530000000000002</v>
      </c>
      <c r="D663" s="14">
        <f t="shared" si="11"/>
        <v>595.5299999999994</v>
      </c>
      <c r="F663" s="15" t="s">
        <v>71</v>
      </c>
      <c r="G663" s="11">
        <v>43770</v>
      </c>
      <c r="H663" s="14">
        <v>0.31530000000000002</v>
      </c>
      <c r="I663" s="14">
        <f t="shared" si="12"/>
        <v>327.03000000000037</v>
      </c>
    </row>
    <row r="664" spans="1:10" x14ac:dyDescent="0.35">
      <c r="A664" s="18" t="s">
        <v>70</v>
      </c>
      <c r="B664" s="11">
        <v>43800</v>
      </c>
      <c r="C664" s="14">
        <v>0.28710000000000002</v>
      </c>
      <c r="D664" s="14">
        <f t="shared" si="11"/>
        <v>595.81709999999941</v>
      </c>
      <c r="F664" s="15" t="s">
        <v>71</v>
      </c>
      <c r="G664" s="11">
        <v>43800</v>
      </c>
      <c r="H664" s="14">
        <v>0.28710000000000002</v>
      </c>
      <c r="I664" s="14">
        <f t="shared" si="12"/>
        <v>327.31710000000038</v>
      </c>
    </row>
    <row r="665" spans="1:10" x14ac:dyDescent="0.35">
      <c r="A665" s="18" t="s">
        <v>70</v>
      </c>
      <c r="B665" s="11">
        <v>43831</v>
      </c>
      <c r="C665" s="14">
        <v>0.28710000000000002</v>
      </c>
      <c r="D665" s="14">
        <f t="shared" si="11"/>
        <v>596.10419999999942</v>
      </c>
      <c r="F665" s="15" t="s">
        <v>71</v>
      </c>
      <c r="G665" s="11">
        <v>43831</v>
      </c>
      <c r="H665" s="14">
        <v>0.28710000000000002</v>
      </c>
      <c r="I665" s="14">
        <f t="shared" si="12"/>
        <v>327.60420000000039</v>
      </c>
    </row>
    <row r="666" spans="1:10" x14ac:dyDescent="0.35">
      <c r="A666" s="18" t="s">
        <v>70</v>
      </c>
      <c r="B666" s="11">
        <v>43862</v>
      </c>
      <c r="C666" s="14">
        <v>0.25879999999999997</v>
      </c>
      <c r="D666" s="14">
        <f t="shared" si="11"/>
        <v>596.36299999999937</v>
      </c>
      <c r="F666" s="15" t="s">
        <v>71</v>
      </c>
      <c r="G666" s="11">
        <v>43862</v>
      </c>
      <c r="H666" s="14">
        <v>0.25879999999999997</v>
      </c>
      <c r="I666" s="14">
        <f t="shared" si="12"/>
        <v>327.8630000000004</v>
      </c>
    </row>
    <row r="667" spans="1:10" x14ac:dyDescent="0.35">
      <c r="A667" s="18" t="s">
        <v>70</v>
      </c>
      <c r="B667" s="11">
        <v>43891</v>
      </c>
      <c r="C667" s="14">
        <v>0.25879999999999997</v>
      </c>
      <c r="D667" s="14">
        <f t="shared" si="11"/>
        <v>596.62179999999933</v>
      </c>
      <c r="F667" s="15" t="s">
        <v>71</v>
      </c>
      <c r="G667" s="11">
        <v>43891</v>
      </c>
      <c r="H667" s="14">
        <v>0.25879999999999997</v>
      </c>
      <c r="I667" s="14">
        <f t="shared" si="12"/>
        <v>328.12180000000041</v>
      </c>
    </row>
    <row r="668" spans="1:10" x14ac:dyDescent="0.35">
      <c r="A668" s="18" t="s">
        <v>70</v>
      </c>
      <c r="B668" s="11">
        <v>43922</v>
      </c>
      <c r="C668" s="14">
        <v>0.24460000000000001</v>
      </c>
      <c r="D668" s="14">
        <f t="shared" ref="D668" si="13">D667+C668</f>
        <v>596.86639999999932</v>
      </c>
      <c r="F668" s="15" t="s">
        <v>71</v>
      </c>
      <c r="G668" s="11">
        <v>43922</v>
      </c>
      <c r="H668" s="14">
        <v>0.24460000000000001</v>
      </c>
      <c r="I668" s="14">
        <f t="shared" ref="I668" si="14">I667+H668</f>
        <v>328.3664000000004</v>
      </c>
    </row>
    <row r="669" spans="1:10" x14ac:dyDescent="0.35">
      <c r="A669" s="18" t="s">
        <v>70</v>
      </c>
      <c r="B669" s="11">
        <v>43952</v>
      </c>
      <c r="C669" s="14">
        <v>0.2162</v>
      </c>
      <c r="D669" s="14">
        <f t="shared" ref="D669:D677" si="15">D668+C669</f>
        <v>597.08259999999927</v>
      </c>
      <c r="F669" s="15" t="s">
        <v>71</v>
      </c>
      <c r="G669" s="11">
        <v>43952</v>
      </c>
      <c r="H669" s="14">
        <v>0.2162</v>
      </c>
      <c r="I669" s="14">
        <f t="shared" ref="I669:I677" si="16">I668+H669</f>
        <v>328.58260000000041</v>
      </c>
    </row>
    <row r="670" spans="1:10" x14ac:dyDescent="0.35">
      <c r="A670" s="18" t="s">
        <v>70</v>
      </c>
      <c r="B670" s="11">
        <v>43983</v>
      </c>
      <c r="C670" s="14">
        <v>0.2162</v>
      </c>
      <c r="D670" s="14">
        <f t="shared" si="15"/>
        <v>597.29879999999923</v>
      </c>
      <c r="F670" s="15" t="s">
        <v>71</v>
      </c>
      <c r="G670" s="11">
        <v>43983</v>
      </c>
      <c r="H670" s="14">
        <v>0.2162</v>
      </c>
      <c r="I670" s="14">
        <f t="shared" si="16"/>
        <v>328.79880000000043</v>
      </c>
    </row>
    <row r="671" spans="1:10" x14ac:dyDescent="0.35">
      <c r="A671" s="18" t="s">
        <v>70</v>
      </c>
      <c r="B671" s="11">
        <v>44013</v>
      </c>
      <c r="C671" s="14">
        <v>0.17330000000000001</v>
      </c>
      <c r="D671" s="14">
        <f t="shared" si="15"/>
        <v>597.47209999999927</v>
      </c>
      <c r="F671" s="15" t="s">
        <v>71</v>
      </c>
      <c r="G671" s="11">
        <v>44013</v>
      </c>
      <c r="H671" s="14">
        <v>0.17330000000000001</v>
      </c>
      <c r="I671" s="14">
        <f t="shared" si="16"/>
        <v>328.97210000000041</v>
      </c>
    </row>
    <row r="672" spans="1:10" x14ac:dyDescent="0.35">
      <c r="A672" s="18" t="s">
        <v>70</v>
      </c>
      <c r="B672" s="11">
        <v>44044</v>
      </c>
      <c r="C672" s="14">
        <v>0.1303</v>
      </c>
      <c r="D672" s="14">
        <f t="shared" si="15"/>
        <v>597.60239999999931</v>
      </c>
      <c r="F672" s="15" t="s">
        <v>71</v>
      </c>
      <c r="G672" s="11">
        <v>44044</v>
      </c>
      <c r="H672" s="14">
        <v>0.1303</v>
      </c>
      <c r="I672" s="14">
        <f t="shared" si="16"/>
        <v>329.10240000000039</v>
      </c>
    </row>
    <row r="673" spans="1:9" x14ac:dyDescent="0.35">
      <c r="A673" s="18" t="s">
        <v>70</v>
      </c>
      <c r="B673" s="11">
        <v>44075</v>
      </c>
      <c r="C673" s="14">
        <v>0.1303</v>
      </c>
      <c r="D673" s="14">
        <f t="shared" si="15"/>
        <v>597.73269999999934</v>
      </c>
      <c r="F673" s="15" t="s">
        <v>71</v>
      </c>
      <c r="G673" s="11">
        <v>44075</v>
      </c>
      <c r="H673" s="14">
        <v>0.1303</v>
      </c>
      <c r="I673" s="14">
        <f t="shared" si="16"/>
        <v>329.23270000000036</v>
      </c>
    </row>
    <row r="674" spans="1:9" x14ac:dyDescent="0.35">
      <c r="A674" s="18" t="s">
        <v>70</v>
      </c>
      <c r="B674" s="11">
        <v>44105</v>
      </c>
      <c r="C674" s="14">
        <v>0.1159</v>
      </c>
      <c r="D674" s="14">
        <f t="shared" si="15"/>
        <v>597.84859999999935</v>
      </c>
      <c r="F674" s="15" t="s">
        <v>71</v>
      </c>
      <c r="G674" s="11">
        <v>44105</v>
      </c>
      <c r="H674" s="14">
        <v>0.1159</v>
      </c>
      <c r="I674" s="14">
        <f t="shared" si="16"/>
        <v>329.34860000000037</v>
      </c>
    </row>
    <row r="675" spans="1:9" x14ac:dyDescent="0.35">
      <c r="A675" s="18" t="s">
        <v>70</v>
      </c>
      <c r="B675" s="11">
        <v>44136</v>
      </c>
      <c r="C675" s="14">
        <v>0.1159</v>
      </c>
      <c r="D675" s="14">
        <f t="shared" si="15"/>
        <v>597.96449999999936</v>
      </c>
      <c r="F675" s="15" t="s">
        <v>71</v>
      </c>
      <c r="G675" s="11">
        <v>44136</v>
      </c>
      <c r="H675" s="14">
        <v>0.1159</v>
      </c>
      <c r="I675" s="14">
        <f t="shared" si="16"/>
        <v>329.46450000000038</v>
      </c>
    </row>
    <row r="676" spans="1:9" x14ac:dyDescent="0.35">
      <c r="A676" s="18" t="s">
        <v>70</v>
      </c>
      <c r="B676" s="11">
        <v>44166</v>
      </c>
      <c r="C676" s="14">
        <v>0.1159</v>
      </c>
      <c r="D676" s="14">
        <f t="shared" si="15"/>
        <v>598.08039999999937</v>
      </c>
      <c r="F676" s="15" t="s">
        <v>71</v>
      </c>
      <c r="G676" s="11">
        <v>44166</v>
      </c>
      <c r="H676" s="14">
        <v>0.1159</v>
      </c>
      <c r="I676" s="14">
        <f t="shared" si="16"/>
        <v>329.5804000000004</v>
      </c>
    </row>
    <row r="677" spans="1:9" x14ac:dyDescent="0.35">
      <c r="A677" s="18" t="s">
        <v>70</v>
      </c>
      <c r="B677" s="11">
        <v>44197</v>
      </c>
      <c r="C677" s="14">
        <v>0.1159</v>
      </c>
      <c r="D677" s="14">
        <f t="shared" si="15"/>
        <v>598.19629999999938</v>
      </c>
      <c r="F677" s="15" t="s">
        <v>71</v>
      </c>
      <c r="G677" s="11">
        <v>44197</v>
      </c>
      <c r="H677" s="14">
        <v>0.1159</v>
      </c>
      <c r="I677" s="14">
        <f t="shared" si="16"/>
        <v>329.69630000000041</v>
      </c>
    </row>
    <row r="678" spans="1:9" x14ac:dyDescent="0.35">
      <c r="A678" s="18" t="s">
        <v>70</v>
      </c>
      <c r="B678" s="11">
        <v>44228</v>
      </c>
      <c r="C678" s="14">
        <v>0.1159</v>
      </c>
      <c r="D678" s="14">
        <f t="shared" ref="D678:D679" si="17">D677+C678</f>
        <v>598.31219999999939</v>
      </c>
      <c r="F678" s="15" t="s">
        <v>71</v>
      </c>
      <c r="G678" s="11">
        <v>44228</v>
      </c>
      <c r="H678" s="14">
        <v>0.1159</v>
      </c>
      <c r="I678" s="14">
        <f t="shared" ref="I678:I680" si="18">I677+H678</f>
        <v>329.81220000000042</v>
      </c>
    </row>
    <row r="679" spans="1:9" x14ac:dyDescent="0.35">
      <c r="A679" s="18" t="s">
        <v>70</v>
      </c>
      <c r="B679" s="11">
        <v>44256</v>
      </c>
      <c r="C679" s="14">
        <v>0.1159</v>
      </c>
      <c r="D679" s="14">
        <f t="shared" si="17"/>
        <v>598.4280999999994</v>
      </c>
      <c r="F679" s="15" t="s">
        <v>71</v>
      </c>
      <c r="G679" s="11">
        <v>44256</v>
      </c>
      <c r="H679" s="14">
        <v>0.1159</v>
      </c>
      <c r="I679" s="14">
        <f t="shared" si="18"/>
        <v>329.92810000000043</v>
      </c>
    </row>
    <row r="680" spans="1:9" x14ac:dyDescent="0.35">
      <c r="A680" s="18" t="s">
        <v>70</v>
      </c>
      <c r="B680" s="11">
        <v>44287</v>
      </c>
      <c r="C680" s="14">
        <v>0.1159</v>
      </c>
      <c r="D680" s="14">
        <f t="shared" ref="D680:D681" si="19">D679+C680</f>
        <v>598.54399999999941</v>
      </c>
      <c r="F680" s="15" t="s">
        <v>71</v>
      </c>
      <c r="G680" s="11">
        <v>44287</v>
      </c>
      <c r="H680" s="14">
        <v>0.1159</v>
      </c>
      <c r="I680" s="14">
        <f t="shared" si="18"/>
        <v>330.04400000000044</v>
      </c>
    </row>
    <row r="681" spans="1:9" x14ac:dyDescent="0.35">
      <c r="A681" s="18" t="s">
        <v>70</v>
      </c>
      <c r="B681" s="11">
        <v>44317</v>
      </c>
      <c r="C681" s="14">
        <v>0.159</v>
      </c>
      <c r="D681" s="14">
        <f t="shared" si="19"/>
        <v>598.70299999999941</v>
      </c>
      <c r="F681" s="15" t="s">
        <v>71</v>
      </c>
      <c r="G681" s="11">
        <v>44317</v>
      </c>
      <c r="H681" s="14">
        <v>0.159</v>
      </c>
      <c r="I681" s="14">
        <f t="shared" ref="I681:I683" si="20">I680+H681</f>
        <v>330.20300000000043</v>
      </c>
    </row>
    <row r="682" spans="1:9" x14ac:dyDescent="0.35">
      <c r="A682" s="18" t="s">
        <v>70</v>
      </c>
      <c r="B682" s="11">
        <v>44348</v>
      </c>
      <c r="C682" s="14">
        <v>0.159</v>
      </c>
      <c r="D682" s="14">
        <f t="shared" ref="D682:D687" si="21">D681+C682</f>
        <v>598.8619999999994</v>
      </c>
      <c r="F682" s="15" t="s">
        <v>71</v>
      </c>
      <c r="G682" s="11">
        <v>44348</v>
      </c>
      <c r="H682" s="14">
        <v>0.159</v>
      </c>
      <c r="I682" s="14">
        <f t="shared" si="20"/>
        <v>330.36200000000042</v>
      </c>
    </row>
    <row r="683" spans="1:9" x14ac:dyDescent="0.35">
      <c r="A683" s="18" t="s">
        <v>70</v>
      </c>
      <c r="B683" s="11">
        <v>44378</v>
      </c>
      <c r="C683" s="14">
        <v>0.2019</v>
      </c>
      <c r="D683" s="14">
        <f t="shared" si="21"/>
        <v>599.06389999999942</v>
      </c>
      <c r="F683" s="15" t="s">
        <v>71</v>
      </c>
      <c r="G683" s="11">
        <v>44378</v>
      </c>
      <c r="H683" s="14">
        <v>0.2019</v>
      </c>
      <c r="I683" s="14">
        <f t="shared" si="20"/>
        <v>330.56390000000044</v>
      </c>
    </row>
    <row r="684" spans="1:9" x14ac:dyDescent="0.35">
      <c r="A684" s="18" t="s">
        <v>70</v>
      </c>
      <c r="B684" s="11">
        <v>44409</v>
      </c>
      <c r="C684" s="14">
        <v>0.24460000000000001</v>
      </c>
      <c r="D684" s="14">
        <f t="shared" si="21"/>
        <v>599.30849999999941</v>
      </c>
      <c r="F684" s="15" t="s">
        <v>71</v>
      </c>
      <c r="G684" s="11">
        <v>44409</v>
      </c>
      <c r="H684" s="14">
        <v>0.24460000000000001</v>
      </c>
      <c r="I684" s="14">
        <f t="shared" ref="I684:I685" si="22">I683+H684</f>
        <v>330.80850000000044</v>
      </c>
    </row>
    <row r="685" spans="1:9" x14ac:dyDescent="0.35">
      <c r="A685" s="18" t="s">
        <v>70</v>
      </c>
      <c r="B685" s="11">
        <v>44440</v>
      </c>
      <c r="C685" s="14">
        <v>0.24460000000000001</v>
      </c>
      <c r="D685" s="14">
        <f t="shared" si="21"/>
        <v>599.5530999999994</v>
      </c>
      <c r="F685" s="15" t="s">
        <v>71</v>
      </c>
      <c r="G685" s="11">
        <v>44440</v>
      </c>
      <c r="H685" s="14">
        <v>0.24460000000000001</v>
      </c>
      <c r="I685" s="14">
        <f t="shared" si="22"/>
        <v>331.05310000000043</v>
      </c>
    </row>
    <row r="686" spans="1:9" x14ac:dyDescent="0.35">
      <c r="A686" s="18" t="s">
        <v>70</v>
      </c>
      <c r="B686" s="11">
        <v>44470</v>
      </c>
      <c r="C686" s="14">
        <v>0.30120000000000002</v>
      </c>
      <c r="D686" s="14">
        <f t="shared" si="21"/>
        <v>599.8542999999994</v>
      </c>
      <c r="F686" s="15" t="s">
        <v>71</v>
      </c>
      <c r="G686" s="11">
        <v>44470</v>
      </c>
      <c r="H686" s="14">
        <v>0.30120000000000002</v>
      </c>
      <c r="I686" s="14">
        <f t="shared" ref="I686:I688" si="23">I685+H686</f>
        <v>331.35430000000042</v>
      </c>
    </row>
    <row r="687" spans="1:9" x14ac:dyDescent="0.35">
      <c r="A687" s="18" t="s">
        <v>70</v>
      </c>
      <c r="B687" s="11">
        <v>44501</v>
      </c>
      <c r="C687" s="14">
        <v>0.35749999999999998</v>
      </c>
      <c r="D687" s="14">
        <f t="shared" si="21"/>
        <v>600.21179999999936</v>
      </c>
      <c r="F687" s="15" t="s">
        <v>71</v>
      </c>
      <c r="G687" s="11">
        <v>44501</v>
      </c>
      <c r="H687" s="14">
        <v>0.35749999999999998</v>
      </c>
      <c r="I687" s="14">
        <f t="shared" si="23"/>
        <v>331.71180000000044</v>
      </c>
    </row>
    <row r="688" spans="1:9" x14ac:dyDescent="0.35">
      <c r="A688" s="18" t="s">
        <v>70</v>
      </c>
      <c r="B688" s="11">
        <v>44531</v>
      </c>
      <c r="C688" s="14">
        <v>0.44119999999999998</v>
      </c>
      <c r="D688" s="14">
        <f t="shared" ref="D688" si="24">D687+C688</f>
        <v>600.65299999999934</v>
      </c>
      <c r="F688" s="15" t="s">
        <v>71</v>
      </c>
      <c r="G688" s="11">
        <v>44531</v>
      </c>
      <c r="H688" s="14">
        <v>0.44119999999999998</v>
      </c>
      <c r="I688" s="14">
        <f t="shared" si="23"/>
        <v>332.15300000000042</v>
      </c>
    </row>
    <row r="689" spans="1:9" x14ac:dyDescent="0.35">
      <c r="A689" s="18" t="s">
        <v>70</v>
      </c>
      <c r="B689" s="11">
        <v>44562</v>
      </c>
      <c r="C689" s="14">
        <v>0.49020000000000002</v>
      </c>
      <c r="D689" s="14">
        <f t="shared" ref="D689:D690" si="25">D688+C689</f>
        <v>601.1431999999993</v>
      </c>
      <c r="F689" s="15" t="s">
        <v>71</v>
      </c>
      <c r="G689" s="11">
        <v>44562</v>
      </c>
      <c r="H689" s="14">
        <v>0.49020000000000002</v>
      </c>
      <c r="I689" s="14">
        <f t="shared" ref="I689:I690" si="26">I688+H689</f>
        <v>332.64320000000043</v>
      </c>
    </row>
    <row r="690" spans="1:9" x14ac:dyDescent="0.35">
      <c r="A690" s="18" t="s">
        <v>70</v>
      </c>
      <c r="B690" s="11">
        <v>44593</v>
      </c>
      <c r="C690" s="14">
        <v>0.56079999999999997</v>
      </c>
      <c r="D690" s="14">
        <f t="shared" si="25"/>
        <v>601.70399999999927</v>
      </c>
      <c r="F690" s="15" t="s">
        <v>71</v>
      </c>
      <c r="G690" s="11">
        <v>44593</v>
      </c>
      <c r="H690" s="14">
        <v>0.56079999999999997</v>
      </c>
      <c r="I690" s="14">
        <f t="shared" si="26"/>
        <v>333.20400000000041</v>
      </c>
    </row>
    <row r="691" spans="1:9" x14ac:dyDescent="0.35">
      <c r="A691" s="18" t="s">
        <v>70</v>
      </c>
      <c r="B691" s="11">
        <v>44621</v>
      </c>
      <c r="C691" s="14">
        <v>0.5</v>
      </c>
      <c r="D691" s="14">
        <f t="shared" ref="D691" si="27">D690+C691</f>
        <v>602.20399999999927</v>
      </c>
      <c r="F691" s="15" t="s">
        <v>71</v>
      </c>
      <c r="G691" s="11">
        <v>44621</v>
      </c>
      <c r="H691" s="14">
        <v>0.5</v>
      </c>
      <c r="I691" s="14">
        <f t="shared" ref="I691" si="28">I690+H691</f>
        <v>333.70400000000041</v>
      </c>
    </row>
    <row r="692" spans="1:9" x14ac:dyDescent="0.35">
      <c r="A692" s="18" t="s">
        <v>70</v>
      </c>
      <c r="B692" s="11">
        <v>44652</v>
      </c>
      <c r="C692" s="14">
        <v>0.59760000000000002</v>
      </c>
      <c r="D692" s="14">
        <f t="shared" ref="D692:D693" si="29">D691+C692</f>
        <v>602.80159999999933</v>
      </c>
      <c r="F692" s="15" t="s">
        <v>71</v>
      </c>
      <c r="G692" s="11">
        <v>44652</v>
      </c>
      <c r="H692" s="14">
        <v>0.59760000000000002</v>
      </c>
      <c r="I692" s="14">
        <f t="shared" ref="I692:I693" si="30">I691+H692</f>
        <v>334.30160000000041</v>
      </c>
    </row>
    <row r="693" spans="1:9" x14ac:dyDescent="0.35">
      <c r="A693" s="18" t="s">
        <v>70</v>
      </c>
      <c r="B693" s="11">
        <v>44682</v>
      </c>
      <c r="C693" s="14">
        <v>0.55579999999999996</v>
      </c>
      <c r="D693" s="14">
        <f t="shared" si="29"/>
        <v>603.3573999999993</v>
      </c>
      <c r="F693" s="15" t="s">
        <v>71</v>
      </c>
      <c r="G693" s="11">
        <v>44682</v>
      </c>
      <c r="H693" s="14">
        <v>0.55579999999999996</v>
      </c>
      <c r="I693" s="14">
        <f t="shared" si="30"/>
        <v>334.85740000000038</v>
      </c>
    </row>
    <row r="694" spans="1:9" x14ac:dyDescent="0.35">
      <c r="A694" s="18" t="s">
        <v>70</v>
      </c>
      <c r="B694" s="11">
        <v>44713</v>
      </c>
      <c r="C694" s="14">
        <v>0.66710000000000003</v>
      </c>
      <c r="D694" s="14">
        <f>D693+C694</f>
        <v>604.02449999999931</v>
      </c>
      <c r="F694" s="15" t="s">
        <v>71</v>
      </c>
      <c r="G694" s="11">
        <v>44713</v>
      </c>
      <c r="H694" s="14">
        <v>0.66710000000000003</v>
      </c>
      <c r="I694" s="14">
        <f t="shared" ref="I694:I696" si="31">I693+H694</f>
        <v>335.52450000000039</v>
      </c>
    </row>
    <row r="695" spans="1:9" x14ac:dyDescent="0.35">
      <c r="A695" s="18" t="s">
        <v>70</v>
      </c>
      <c r="B695" s="11">
        <v>44743</v>
      </c>
      <c r="C695" s="14">
        <v>0.64910000000000001</v>
      </c>
      <c r="D695" s="14">
        <f t="shared" ref="D695:D696" si="32">D694+C695</f>
        <v>604.67359999999928</v>
      </c>
      <c r="F695" s="15" t="s">
        <v>71</v>
      </c>
      <c r="G695" s="11">
        <v>44743</v>
      </c>
      <c r="H695" s="14">
        <v>0.64910000000000001</v>
      </c>
      <c r="I695" s="14">
        <f t="shared" si="31"/>
        <v>336.17360000000036</v>
      </c>
    </row>
    <row r="696" spans="1:9" x14ac:dyDescent="0.35">
      <c r="A696" s="18" t="s">
        <v>70</v>
      </c>
      <c r="B696" s="11">
        <v>44774</v>
      </c>
      <c r="C696" s="14">
        <v>0.66390000000000005</v>
      </c>
      <c r="D696" s="14">
        <f t="shared" si="32"/>
        <v>605.3374999999993</v>
      </c>
      <c r="F696" s="15" t="s">
        <v>71</v>
      </c>
      <c r="G696" s="11">
        <v>44774</v>
      </c>
      <c r="H696" s="14">
        <v>0.66390000000000005</v>
      </c>
      <c r="I696" s="14">
        <f t="shared" si="31"/>
        <v>336.83750000000038</v>
      </c>
    </row>
    <row r="697" spans="1:9" x14ac:dyDescent="0.35">
      <c r="A697" s="18" t="s">
        <v>70</v>
      </c>
      <c r="B697" s="11">
        <v>44805</v>
      </c>
      <c r="C697" s="14">
        <v>0.74209999999999998</v>
      </c>
      <c r="D697" s="14">
        <f t="shared" ref="D697:D698" si="33">D696+C697</f>
        <v>606.07959999999935</v>
      </c>
      <c r="F697" s="15" t="s">
        <v>71</v>
      </c>
      <c r="G697" s="11">
        <v>44805</v>
      </c>
      <c r="H697" s="14">
        <v>0.74209999999999998</v>
      </c>
      <c r="I697" s="14">
        <f t="shared" ref="I697:I698" si="34">I696+H697</f>
        <v>337.57960000000037</v>
      </c>
    </row>
    <row r="698" spans="1:9" x14ac:dyDescent="0.35">
      <c r="A698" s="18" t="s">
        <v>70</v>
      </c>
      <c r="B698" s="11">
        <v>44835</v>
      </c>
      <c r="C698" s="14">
        <v>0.68140000000000001</v>
      </c>
      <c r="D698" s="14">
        <f t="shared" si="33"/>
        <v>606.7609999999994</v>
      </c>
      <c r="F698" s="15" t="s">
        <v>71</v>
      </c>
      <c r="G698" s="11">
        <v>44835</v>
      </c>
      <c r="H698" s="14">
        <v>0.68140000000000001</v>
      </c>
      <c r="I698" s="14">
        <f t="shared" si="34"/>
        <v>338.26100000000037</v>
      </c>
    </row>
    <row r="699" spans="1:9" x14ac:dyDescent="0.35">
      <c r="A699" s="18" t="s">
        <v>70</v>
      </c>
      <c r="B699" s="11">
        <v>44866</v>
      </c>
      <c r="C699" s="14">
        <v>0.65010000000000001</v>
      </c>
      <c r="D699" s="14">
        <f t="shared" ref="D699" si="35">D698+C699</f>
        <v>607.41109999999935</v>
      </c>
      <c r="F699" s="15" t="s">
        <v>71</v>
      </c>
      <c r="G699" s="11">
        <v>44866</v>
      </c>
      <c r="H699" s="14">
        <v>0.65010000000000001</v>
      </c>
      <c r="I699" s="14">
        <f t="shared" ref="I699" si="36">I698+H699</f>
        <v>338.91110000000037</v>
      </c>
    </row>
    <row r="700" spans="1:9" x14ac:dyDescent="0.35">
      <c r="A700" s="18" t="s">
        <v>70</v>
      </c>
      <c r="B700" s="11">
        <v>44896</v>
      </c>
      <c r="C700" s="14">
        <v>0.65149999999999997</v>
      </c>
      <c r="D700" s="14">
        <f t="shared" ref="D700" si="37">D699+C700</f>
        <v>608.06259999999941</v>
      </c>
      <c r="F700" s="15" t="s">
        <v>71</v>
      </c>
      <c r="G700" s="11">
        <v>44896</v>
      </c>
      <c r="H700" s="14">
        <v>0.65149999999999997</v>
      </c>
      <c r="I700" s="14">
        <f t="shared" ref="I700" si="38">I699+H700</f>
        <v>339.56260000000037</v>
      </c>
    </row>
    <row r="701" spans="1:9" x14ac:dyDescent="0.35">
      <c r="A701" s="18" t="s">
        <v>70</v>
      </c>
      <c r="B701" s="11">
        <v>44927</v>
      </c>
      <c r="C701" s="14">
        <v>0.70820000000000005</v>
      </c>
      <c r="D701" s="14">
        <f t="shared" ref="D701:D703" si="39">D700+C701</f>
        <v>608.77079999999944</v>
      </c>
      <c r="F701" s="15" t="s">
        <v>71</v>
      </c>
      <c r="G701" s="11">
        <v>44927</v>
      </c>
      <c r="H701" s="14">
        <v>0.70820000000000005</v>
      </c>
      <c r="I701" s="14">
        <f t="shared" ref="I701:I726" si="40">I700+H701</f>
        <v>340.27080000000035</v>
      </c>
    </row>
    <row r="702" spans="1:9" x14ac:dyDescent="0.35">
      <c r="A702" s="18" t="s">
        <v>70</v>
      </c>
      <c r="B702" s="11">
        <v>44958</v>
      </c>
      <c r="C702" s="14">
        <v>0.70909999999999995</v>
      </c>
      <c r="D702" s="14">
        <f t="shared" si="39"/>
        <v>609.47989999999947</v>
      </c>
      <c r="F702" s="15" t="s">
        <v>71</v>
      </c>
      <c r="G702" s="11">
        <v>44958</v>
      </c>
      <c r="H702" s="14">
        <v>0.70909999999999995</v>
      </c>
      <c r="I702" s="14">
        <f t="shared" si="40"/>
        <v>340.97990000000033</v>
      </c>
    </row>
    <row r="703" spans="1:9" x14ac:dyDescent="0.35">
      <c r="A703" s="18" t="s">
        <v>70</v>
      </c>
      <c r="B703" s="11">
        <v>44986</v>
      </c>
      <c r="C703" s="14">
        <v>0.58340000000000003</v>
      </c>
      <c r="D703" s="14">
        <f t="shared" si="39"/>
        <v>610.06329999999946</v>
      </c>
      <c r="F703" s="15" t="s">
        <v>71</v>
      </c>
      <c r="G703" s="11">
        <v>44986</v>
      </c>
      <c r="H703" s="14">
        <v>0.58340000000000003</v>
      </c>
      <c r="I703" s="14">
        <f t="shared" si="40"/>
        <v>341.56330000000031</v>
      </c>
    </row>
    <row r="704" spans="1:9" x14ac:dyDescent="0.35">
      <c r="A704" s="18" t="s">
        <v>70</v>
      </c>
      <c r="B704" s="11">
        <v>45017</v>
      </c>
      <c r="C704" s="14">
        <v>0.74039999999999995</v>
      </c>
      <c r="D704" s="14">
        <f t="shared" ref="D704:D723" si="41">D703+C704</f>
        <v>610.80369999999948</v>
      </c>
      <c r="F704" s="15" t="s">
        <v>71</v>
      </c>
      <c r="G704" s="11">
        <v>45017</v>
      </c>
      <c r="H704" s="14">
        <v>0.74039999999999995</v>
      </c>
      <c r="I704" s="14">
        <f>I703+H704</f>
        <v>342.30370000000033</v>
      </c>
    </row>
    <row r="705" spans="1:9" x14ac:dyDescent="0.35">
      <c r="A705" s="18" t="s">
        <v>70</v>
      </c>
      <c r="B705" s="11">
        <v>45047</v>
      </c>
      <c r="C705" s="14">
        <v>0.58250000000000002</v>
      </c>
      <c r="D705" s="14">
        <f t="shared" si="41"/>
        <v>611.38619999999946</v>
      </c>
      <c r="F705" s="15" t="s">
        <v>71</v>
      </c>
      <c r="G705" s="11">
        <v>45047</v>
      </c>
      <c r="H705" s="14">
        <v>0.58250000000000002</v>
      </c>
      <c r="I705" s="14">
        <f t="shared" si="40"/>
        <v>342.88620000000031</v>
      </c>
    </row>
    <row r="706" spans="1:9" x14ac:dyDescent="0.35">
      <c r="A706" s="18" t="s">
        <v>70</v>
      </c>
      <c r="B706" s="11">
        <v>45078</v>
      </c>
      <c r="C706" s="14">
        <v>0.71579999999999999</v>
      </c>
      <c r="D706" s="14">
        <f t="shared" si="41"/>
        <v>612.10199999999941</v>
      </c>
      <c r="F706" s="15" t="s">
        <v>71</v>
      </c>
      <c r="G706" s="11">
        <v>45078</v>
      </c>
      <c r="H706" s="14">
        <v>0.71579999999999999</v>
      </c>
      <c r="I706" s="14">
        <f t="shared" si="40"/>
        <v>343.60200000000032</v>
      </c>
    </row>
    <row r="707" spans="1:9" x14ac:dyDescent="0.35">
      <c r="A707" s="18" t="s">
        <v>70</v>
      </c>
      <c r="B707" s="11">
        <v>45108</v>
      </c>
      <c r="C707" s="14">
        <v>0.68079999999999996</v>
      </c>
      <c r="D707" s="14">
        <f t="shared" si="41"/>
        <v>612.78279999999938</v>
      </c>
      <c r="F707" s="15" t="s">
        <v>71</v>
      </c>
      <c r="G707" s="11">
        <v>45108</v>
      </c>
      <c r="H707" s="14">
        <v>0.68079999999999996</v>
      </c>
      <c r="I707" s="14">
        <f t="shared" si="40"/>
        <v>344.28280000000029</v>
      </c>
    </row>
    <row r="708" spans="1:9" x14ac:dyDescent="0.35">
      <c r="A708" s="18" t="s">
        <v>70</v>
      </c>
      <c r="B708" s="11">
        <v>45139</v>
      </c>
      <c r="C708" s="14">
        <v>0.65890000000000004</v>
      </c>
      <c r="D708" s="14">
        <f t="shared" si="41"/>
        <v>613.4416999999994</v>
      </c>
      <c r="F708" s="15" t="s">
        <v>71</v>
      </c>
      <c r="G708" s="11">
        <v>45139</v>
      </c>
      <c r="H708" s="14">
        <v>0.65890000000000004</v>
      </c>
      <c r="I708" s="14">
        <f t="shared" si="40"/>
        <v>344.94170000000031</v>
      </c>
    </row>
    <row r="709" spans="1:9" x14ac:dyDescent="0.35">
      <c r="A709" s="18" t="s">
        <v>70</v>
      </c>
      <c r="B709" s="11">
        <v>45170</v>
      </c>
      <c r="C709" s="14">
        <v>0.71709999999999996</v>
      </c>
      <c r="D709" s="14">
        <f t="shared" si="41"/>
        <v>614.15879999999936</v>
      </c>
      <c r="F709" s="15" t="s">
        <v>71</v>
      </c>
      <c r="G709" s="11">
        <v>45170</v>
      </c>
      <c r="H709" s="14">
        <v>0.71709999999999996</v>
      </c>
      <c r="I709" s="14">
        <f t="shared" si="40"/>
        <v>345.65880000000033</v>
      </c>
    </row>
    <row r="710" spans="1:9" x14ac:dyDescent="0.35">
      <c r="A710" s="18" t="s">
        <v>70</v>
      </c>
      <c r="B710" s="11">
        <v>45200</v>
      </c>
      <c r="C710" s="14">
        <v>0.61360000000000003</v>
      </c>
      <c r="D710" s="14">
        <f t="shared" si="41"/>
        <v>614.77239999999938</v>
      </c>
      <c r="F710" s="15" t="s">
        <v>71</v>
      </c>
      <c r="G710" s="11">
        <v>45200</v>
      </c>
      <c r="H710" s="14">
        <v>0.61360000000000003</v>
      </c>
      <c r="I710" s="14">
        <f t="shared" si="40"/>
        <v>346.27240000000035</v>
      </c>
    </row>
    <row r="711" spans="1:9" x14ac:dyDescent="0.35">
      <c r="A711" s="18" t="s">
        <v>70</v>
      </c>
      <c r="B711" s="11">
        <v>45231</v>
      </c>
      <c r="C711" s="14">
        <v>0.60609999999999997</v>
      </c>
      <c r="D711" s="14">
        <f t="shared" si="41"/>
        <v>615.37849999999935</v>
      </c>
      <c r="F711" s="15" t="s">
        <v>71</v>
      </c>
      <c r="G711" s="11">
        <v>45231</v>
      </c>
      <c r="H711" s="14">
        <v>0.60609999999999997</v>
      </c>
      <c r="I711" s="14">
        <f t="shared" si="40"/>
        <v>346.87850000000037</v>
      </c>
    </row>
    <row r="712" spans="1:9" x14ac:dyDescent="0.35">
      <c r="A712" s="18" t="s">
        <v>70</v>
      </c>
      <c r="B712" s="11">
        <v>45261</v>
      </c>
      <c r="C712" s="14">
        <v>0.57789999999999997</v>
      </c>
      <c r="D712" s="14">
        <f t="shared" si="41"/>
        <v>615.95639999999935</v>
      </c>
      <c r="F712" s="15" t="s">
        <v>71</v>
      </c>
      <c r="G712" s="11">
        <v>45261</v>
      </c>
      <c r="H712" s="14">
        <v>0.57789999999999997</v>
      </c>
      <c r="I712" s="14">
        <f t="shared" si="40"/>
        <v>347.45640000000037</v>
      </c>
    </row>
    <row r="713" spans="1:9" x14ac:dyDescent="0.35">
      <c r="A713" s="18" t="s">
        <v>70</v>
      </c>
      <c r="B713" s="11">
        <v>45292</v>
      </c>
      <c r="C713" s="14">
        <v>0.56930000000000003</v>
      </c>
      <c r="D713" s="14">
        <f t="shared" si="41"/>
        <v>616.52569999999935</v>
      </c>
      <c r="F713" s="15" t="s">
        <v>71</v>
      </c>
      <c r="G713" s="11">
        <v>45292</v>
      </c>
      <c r="H713" s="14">
        <v>0.56930000000000003</v>
      </c>
      <c r="I713" s="14">
        <f t="shared" si="40"/>
        <v>348.02570000000037</v>
      </c>
    </row>
    <row r="714" spans="1:9" x14ac:dyDescent="0.35">
      <c r="A714" s="18" t="s">
        <v>70</v>
      </c>
      <c r="B714" s="11">
        <v>45323</v>
      </c>
      <c r="C714" s="14">
        <v>0.58789999999999998</v>
      </c>
      <c r="D714" s="14">
        <f t="shared" si="41"/>
        <v>617.11359999999934</v>
      </c>
      <c r="F714" s="15" t="s">
        <v>71</v>
      </c>
      <c r="G714" s="11">
        <v>45323</v>
      </c>
      <c r="H714" s="14">
        <v>0.58789999999999998</v>
      </c>
      <c r="I714" s="14">
        <f t="shared" si="40"/>
        <v>348.61360000000036</v>
      </c>
    </row>
    <row r="715" spans="1:9" x14ac:dyDescent="0.35">
      <c r="A715" s="18" t="s">
        <v>70</v>
      </c>
      <c r="B715" s="11">
        <v>45352</v>
      </c>
      <c r="C715" s="14">
        <v>0.50790000000000002</v>
      </c>
      <c r="D715" s="14">
        <f t="shared" si="41"/>
        <v>617.62149999999929</v>
      </c>
      <c r="F715" s="15" t="s">
        <v>71</v>
      </c>
      <c r="G715" s="11">
        <v>45352</v>
      </c>
      <c r="H715" s="14">
        <v>0.50790000000000002</v>
      </c>
      <c r="I715" s="14">
        <f t="shared" si="40"/>
        <v>349.12150000000037</v>
      </c>
    </row>
    <row r="716" spans="1:9" x14ac:dyDescent="0.35">
      <c r="A716" s="18" t="s">
        <v>70</v>
      </c>
      <c r="B716" s="11">
        <v>45383</v>
      </c>
      <c r="C716" s="14">
        <v>0.5333</v>
      </c>
      <c r="D716" s="14">
        <f t="shared" si="41"/>
        <v>618.15479999999934</v>
      </c>
      <c r="F716" s="17" t="s">
        <v>71</v>
      </c>
      <c r="G716" s="11">
        <v>45383</v>
      </c>
      <c r="H716" s="14">
        <v>0.5333</v>
      </c>
      <c r="I716" s="14">
        <f t="shared" si="40"/>
        <v>349.65480000000036</v>
      </c>
    </row>
    <row r="717" spans="1:9" x14ac:dyDescent="0.35">
      <c r="A717" s="18" t="s">
        <v>70</v>
      </c>
      <c r="B717" s="11">
        <v>45413</v>
      </c>
      <c r="C717" s="14">
        <v>0.6028</v>
      </c>
      <c r="D717" s="14">
        <f t="shared" si="41"/>
        <v>618.75759999999934</v>
      </c>
      <c r="F717" s="15" t="s">
        <v>71</v>
      </c>
      <c r="G717" s="11">
        <v>45413</v>
      </c>
      <c r="H717" s="14">
        <v>0.6028</v>
      </c>
      <c r="I717" s="14">
        <f t="shared" si="40"/>
        <v>350.25760000000037</v>
      </c>
    </row>
    <row r="718" spans="1:9" x14ac:dyDescent="0.35">
      <c r="A718" s="18" t="s">
        <v>70</v>
      </c>
      <c r="B718" s="11">
        <v>45444</v>
      </c>
      <c r="C718" s="14">
        <v>0.58740000000000003</v>
      </c>
      <c r="D718" s="14">
        <f t="shared" si="41"/>
        <v>619.34499999999935</v>
      </c>
      <c r="F718" s="17" t="s">
        <v>71</v>
      </c>
      <c r="G718" s="11">
        <v>45444</v>
      </c>
      <c r="H718" s="14">
        <v>0.58740000000000003</v>
      </c>
      <c r="I718" s="14">
        <f t="shared" si="40"/>
        <v>350.84500000000037</v>
      </c>
    </row>
    <row r="719" spans="1:9" x14ac:dyDescent="0.35">
      <c r="A719" s="18" t="s">
        <v>70</v>
      </c>
      <c r="B719" s="11">
        <v>45474</v>
      </c>
      <c r="C719" s="14">
        <v>0.53669999999999995</v>
      </c>
      <c r="D719" s="14">
        <f t="shared" si="41"/>
        <v>619.88169999999934</v>
      </c>
      <c r="F719" s="15" t="s">
        <v>71</v>
      </c>
      <c r="G719" s="11">
        <v>45474</v>
      </c>
      <c r="H719" s="14">
        <v>0.53669999999999995</v>
      </c>
      <c r="I719" s="14">
        <f t="shared" si="40"/>
        <v>351.38170000000036</v>
      </c>
    </row>
    <row r="720" spans="1:9" x14ac:dyDescent="0.35">
      <c r="A720" s="18" t="s">
        <v>70</v>
      </c>
      <c r="B720" s="11">
        <v>45505</v>
      </c>
      <c r="C720" s="14">
        <v>0.57430000000000003</v>
      </c>
      <c r="D720" s="14">
        <f t="shared" si="41"/>
        <v>620.45599999999934</v>
      </c>
      <c r="F720" s="17" t="s">
        <v>71</v>
      </c>
      <c r="G720" s="11">
        <v>45505</v>
      </c>
      <c r="H720" s="14">
        <v>0.57430000000000003</v>
      </c>
      <c r="I720" s="14">
        <f t="shared" si="40"/>
        <v>351.95600000000036</v>
      </c>
    </row>
    <row r="721" spans="1:9" x14ac:dyDescent="0.35">
      <c r="A721" s="18" t="s">
        <v>70</v>
      </c>
      <c r="B721" s="11">
        <v>45536</v>
      </c>
      <c r="C721" s="14">
        <v>0.57110000000000005</v>
      </c>
      <c r="D721" s="14">
        <f t="shared" si="41"/>
        <v>621.02709999999934</v>
      </c>
      <c r="F721" s="15" t="s">
        <v>71</v>
      </c>
      <c r="G721" s="11">
        <v>45536</v>
      </c>
      <c r="H721" s="14">
        <v>0.57110000000000005</v>
      </c>
      <c r="I721" s="14">
        <f t="shared" si="40"/>
        <v>352.52710000000036</v>
      </c>
    </row>
    <row r="722" spans="1:9" x14ac:dyDescent="0.35">
      <c r="A722" s="18" t="s">
        <v>70</v>
      </c>
      <c r="B722" s="11">
        <v>45566</v>
      </c>
      <c r="C722" s="14">
        <v>0.56779999999999997</v>
      </c>
      <c r="D722" s="14">
        <f t="shared" si="41"/>
        <v>621.59489999999937</v>
      </c>
      <c r="F722" s="17" t="s">
        <v>71</v>
      </c>
      <c r="G722" s="11">
        <v>45566</v>
      </c>
      <c r="H722" s="14">
        <v>0.56779999999999997</v>
      </c>
      <c r="I722" s="14">
        <f t="shared" si="40"/>
        <v>353.09490000000034</v>
      </c>
    </row>
    <row r="723" spans="1:9" x14ac:dyDescent="0.35">
      <c r="A723" s="18" t="s">
        <v>70</v>
      </c>
      <c r="B723" s="11">
        <v>45597</v>
      </c>
      <c r="C723" s="14">
        <v>0.59819999999999995</v>
      </c>
      <c r="D723" s="14">
        <f t="shared" si="41"/>
        <v>622.19309999999939</v>
      </c>
      <c r="F723" s="15" t="s">
        <v>71</v>
      </c>
      <c r="G723" s="11">
        <v>45597</v>
      </c>
      <c r="H723" s="14">
        <v>0.59819999999999995</v>
      </c>
      <c r="I723" s="14">
        <f t="shared" si="40"/>
        <v>353.69310000000036</v>
      </c>
    </row>
    <row r="724" spans="1:9" x14ac:dyDescent="0.35">
      <c r="A724" s="18" t="s">
        <v>70</v>
      </c>
      <c r="B724" s="11">
        <v>45627</v>
      </c>
      <c r="C724" s="14">
        <v>0.56520000000000004</v>
      </c>
      <c r="D724" s="14">
        <f t="shared" ref="D724:D726" si="42">D723+C724</f>
        <v>622.75829999999939</v>
      </c>
      <c r="F724" s="17" t="s">
        <v>71</v>
      </c>
      <c r="G724" s="11">
        <v>45627</v>
      </c>
      <c r="H724" s="14">
        <v>0.56520000000000004</v>
      </c>
      <c r="I724" s="14">
        <f t="shared" si="40"/>
        <v>354.25830000000036</v>
      </c>
    </row>
    <row r="725" spans="1:9" x14ac:dyDescent="0.35">
      <c r="A725" s="18" t="s">
        <v>70</v>
      </c>
      <c r="B725" s="11">
        <v>45658</v>
      </c>
      <c r="C725" s="14">
        <v>0.58260000000000001</v>
      </c>
      <c r="D725" s="14">
        <f t="shared" si="42"/>
        <v>623.34089999999935</v>
      </c>
      <c r="F725" s="15" t="s">
        <v>71</v>
      </c>
      <c r="G725" s="11">
        <v>45658</v>
      </c>
      <c r="H725" s="14">
        <v>0.58260000000000001</v>
      </c>
      <c r="I725" s="14">
        <f t="shared" si="40"/>
        <v>354.84090000000037</v>
      </c>
    </row>
    <row r="726" spans="1:9" x14ac:dyDescent="0.35">
      <c r="A726" s="18" t="s">
        <v>70</v>
      </c>
      <c r="B726" s="11">
        <v>45689</v>
      </c>
      <c r="C726" s="14">
        <v>0.66979999999999995</v>
      </c>
      <c r="D726" s="14">
        <f t="shared" si="42"/>
        <v>624.01069999999936</v>
      </c>
      <c r="F726" s="17" t="s">
        <v>71</v>
      </c>
      <c r="G726" s="11">
        <v>45689</v>
      </c>
      <c r="H726" s="14">
        <v>0.66979999999999995</v>
      </c>
      <c r="I726" s="14">
        <f t="shared" si="40"/>
        <v>355.51070000000038</v>
      </c>
    </row>
    <row r="727" spans="1:9" x14ac:dyDescent="0.35">
      <c r="A727" s="18" t="s">
        <v>70</v>
      </c>
      <c r="B727" s="11">
        <v>45717</v>
      </c>
      <c r="C727" s="14">
        <v>0.6331</v>
      </c>
      <c r="D727" s="14">
        <f t="shared" ref="D727:D728" si="43">D726+C727</f>
        <v>624.64379999999937</v>
      </c>
      <c r="F727" s="15" t="s">
        <v>71</v>
      </c>
      <c r="G727" s="11">
        <v>45717</v>
      </c>
      <c r="H727" s="14">
        <v>0.6331</v>
      </c>
      <c r="I727" s="14">
        <f t="shared" ref="I727:I728" si="44">I726+H727</f>
        <v>356.1438000000004</v>
      </c>
    </row>
    <row r="728" spans="1:9" x14ac:dyDescent="0.35">
      <c r="A728" s="18" t="s">
        <v>70</v>
      </c>
      <c r="B728" s="11">
        <v>45748</v>
      </c>
      <c r="C728" s="14">
        <v>0.60970000000000002</v>
      </c>
      <c r="D728" s="14">
        <f t="shared" si="43"/>
        <v>625.25349999999935</v>
      </c>
      <c r="F728" s="17" t="s">
        <v>71</v>
      </c>
      <c r="G728" s="11">
        <v>45748</v>
      </c>
      <c r="H728" s="14">
        <v>0.60970000000000002</v>
      </c>
      <c r="I728" s="14">
        <f t="shared" si="44"/>
        <v>356.75350000000037</v>
      </c>
    </row>
    <row r="729" spans="1:9" x14ac:dyDescent="0.35">
      <c r="A729" s="18" t="s">
        <v>70</v>
      </c>
      <c r="B729" s="11">
        <v>45778</v>
      </c>
      <c r="C729" s="14">
        <v>0.66969999999999996</v>
      </c>
      <c r="D729" s="14">
        <f t="shared" ref="D729:D730" si="45">D728+C729</f>
        <v>625.92319999999938</v>
      </c>
      <c r="F729" s="15" t="s">
        <v>71</v>
      </c>
      <c r="G729" s="11">
        <v>45778</v>
      </c>
      <c r="H729" s="14">
        <v>0.66969999999999996</v>
      </c>
      <c r="I729" s="14">
        <f t="shared" ref="I729:I732" si="46">I728+H729</f>
        <v>357.42320000000035</v>
      </c>
    </row>
    <row r="730" spans="1:9" x14ac:dyDescent="0.35">
      <c r="A730" s="18" t="s">
        <v>70</v>
      </c>
      <c r="B730" s="11">
        <v>45809</v>
      </c>
      <c r="C730" s="14">
        <v>0.67210000000000003</v>
      </c>
      <c r="D730" s="14">
        <f t="shared" si="45"/>
        <v>626.59529999999938</v>
      </c>
      <c r="F730" s="17" t="s">
        <v>71</v>
      </c>
      <c r="G730" s="11">
        <v>45809</v>
      </c>
      <c r="H730" s="14">
        <v>0.67210000000000003</v>
      </c>
      <c r="I730" s="14">
        <f t="shared" si="46"/>
        <v>358.09530000000035</v>
      </c>
    </row>
    <row r="731" spans="1:9" x14ac:dyDescent="0.35">
      <c r="A731" s="18" t="s">
        <v>70</v>
      </c>
      <c r="B731" s="11">
        <v>45839</v>
      </c>
      <c r="C731" s="14">
        <v>0.67069999999999996</v>
      </c>
      <c r="D731" s="14">
        <f t="shared" ref="D731" si="47">D730+C731</f>
        <v>627.26599999999939</v>
      </c>
      <c r="F731" s="15" t="s">
        <v>71</v>
      </c>
      <c r="G731" s="11">
        <v>45839</v>
      </c>
      <c r="H731" s="14">
        <v>0.67069999999999996</v>
      </c>
      <c r="I731" s="14">
        <f t="shared" si="46"/>
        <v>358.76600000000036</v>
      </c>
    </row>
    <row r="732" spans="1:9" x14ac:dyDescent="0.35">
      <c r="A732" s="18" t="s">
        <v>70</v>
      </c>
      <c r="B732" s="11">
        <v>45870</v>
      </c>
      <c r="C732" s="14">
        <v>0.67669999999999997</v>
      </c>
      <c r="D732" s="14">
        <f t="shared" ref="D732:D733" si="48">D731+C732</f>
        <v>627.94269999999938</v>
      </c>
      <c r="F732" s="17" t="s">
        <v>71</v>
      </c>
      <c r="G732" s="11">
        <v>45870</v>
      </c>
      <c r="H732" s="14">
        <v>0.67669999999999997</v>
      </c>
      <c r="I732" s="14">
        <f t="shared" si="46"/>
        <v>359.44270000000034</v>
      </c>
    </row>
    <row r="733" spans="1:9" x14ac:dyDescent="0.35">
      <c r="A733" s="18" t="s">
        <v>70</v>
      </c>
      <c r="B733" s="11">
        <v>45901</v>
      </c>
      <c r="C733" s="14">
        <v>0.67310000000000003</v>
      </c>
      <c r="D733" s="14">
        <f t="shared" si="48"/>
        <v>628.61579999999935</v>
      </c>
      <c r="F733" s="15" t="s">
        <v>71</v>
      </c>
      <c r="G733" s="11">
        <v>45901</v>
      </c>
      <c r="H733" s="14">
        <v>0.67310000000000003</v>
      </c>
      <c r="I733" s="14">
        <f t="shared" ref="I733:I738" si="49">I732+H733</f>
        <v>360.11580000000032</v>
      </c>
    </row>
    <row r="734" spans="1:9" x14ac:dyDescent="0.35">
      <c r="A734" s="18" t="s">
        <v>70</v>
      </c>
      <c r="B734" s="11">
        <v>45931</v>
      </c>
      <c r="C734" s="14">
        <v>0.67510000000000003</v>
      </c>
      <c r="D734" s="14">
        <f t="shared" ref="D734:D737" si="50">D733+C734</f>
        <v>629.2908999999994</v>
      </c>
      <c r="F734" s="17" t="s">
        <v>71</v>
      </c>
      <c r="G734" s="11">
        <v>45931</v>
      </c>
      <c r="H734" s="14">
        <v>0.67510000000000003</v>
      </c>
      <c r="I734" s="14">
        <f t="shared" si="49"/>
        <v>360.79090000000031</v>
      </c>
    </row>
    <row r="735" spans="1:9" x14ac:dyDescent="0.35">
      <c r="A735" s="18" t="s">
        <v>70</v>
      </c>
      <c r="B735" s="11">
        <v>45962</v>
      </c>
      <c r="C735" s="14">
        <v>0.67669999999999997</v>
      </c>
      <c r="D735" s="14">
        <f t="shared" si="50"/>
        <v>629.96759999999938</v>
      </c>
      <c r="F735" s="15" t="s">
        <v>71</v>
      </c>
      <c r="G735" s="11">
        <v>45962</v>
      </c>
      <c r="H735" s="14">
        <v>0.67669999999999997</v>
      </c>
      <c r="I735" s="14">
        <f t="shared" si="49"/>
        <v>361.46760000000029</v>
      </c>
    </row>
    <row r="736" spans="1:9" x14ac:dyDescent="0.35">
      <c r="A736" s="18" t="s">
        <v>70</v>
      </c>
      <c r="B736" s="11">
        <v>45992</v>
      </c>
      <c r="C736" s="14">
        <v>0.66420000000000001</v>
      </c>
      <c r="D736" s="14">
        <f t="shared" si="50"/>
        <v>630.63179999999943</v>
      </c>
      <c r="F736" s="17" t="s">
        <v>71</v>
      </c>
      <c r="G736" s="11">
        <v>45992</v>
      </c>
      <c r="H736" s="14">
        <v>0.66420000000000001</v>
      </c>
      <c r="I736" s="14">
        <f t="shared" si="49"/>
        <v>362.13180000000028</v>
      </c>
    </row>
    <row r="737" spans="1:9" x14ac:dyDescent="0.35">
      <c r="A737" s="18" t="s">
        <v>70</v>
      </c>
      <c r="B737" s="11">
        <v>46023</v>
      </c>
      <c r="C737" s="14">
        <v>0.67510000000000003</v>
      </c>
      <c r="D737" s="14">
        <f t="shared" si="50"/>
        <v>631.30689999999947</v>
      </c>
      <c r="F737" s="15" t="s">
        <v>71</v>
      </c>
      <c r="G737" s="11">
        <v>46023</v>
      </c>
      <c r="H737" s="14">
        <v>0.67510000000000003</v>
      </c>
      <c r="I737" s="14">
        <f t="shared" si="49"/>
        <v>362.80690000000027</v>
      </c>
    </row>
    <row r="738" spans="1:9" x14ac:dyDescent="0.35">
      <c r="A738" s="18" t="s">
        <v>70</v>
      </c>
      <c r="B738" s="11">
        <v>46054</v>
      </c>
      <c r="C738" s="14">
        <v>0.67269999999999996</v>
      </c>
      <c r="D738" s="14">
        <f t="shared" ref="D738" si="51">D737+C738</f>
        <v>631.97959999999944</v>
      </c>
      <c r="F738" s="17" t="s">
        <v>71</v>
      </c>
      <c r="G738" s="11">
        <v>46054</v>
      </c>
      <c r="H738" s="14">
        <v>0.67269999999999996</v>
      </c>
      <c r="I738" s="14">
        <f t="shared" si="49"/>
        <v>363.47960000000029</v>
      </c>
    </row>
    <row r="739" spans="1:9" x14ac:dyDescent="0.35">
      <c r="A739" s="18" t="s">
        <v>70</v>
      </c>
      <c r="B739" s="11">
        <v>46082</v>
      </c>
      <c r="C739" s="14">
        <v>0.62129999999999996</v>
      </c>
      <c r="D739" s="14">
        <f t="shared" ref="D739" si="52">D738+C739</f>
        <v>632.60089999999946</v>
      </c>
      <c r="F739" s="15" t="s">
        <v>71</v>
      </c>
      <c r="G739" s="11">
        <v>46082</v>
      </c>
      <c r="H739" s="14">
        <v>0.62129999999999996</v>
      </c>
      <c r="I739" s="14">
        <f t="shared" ref="I739" si="53">I738+H739</f>
        <v>364.10090000000031</v>
      </c>
    </row>
    <row r="740" spans="1:9" x14ac:dyDescent="0.35">
      <c r="A740" s="18" t="s">
        <v>70</v>
      </c>
      <c r="B740" s="11">
        <v>46113</v>
      </c>
      <c r="C740" s="14">
        <v>0.6744</v>
      </c>
      <c r="D740" s="14">
        <f t="shared" ref="D740" si="54">D739+C740</f>
        <v>633.27529999999945</v>
      </c>
      <c r="F740" s="17" t="s">
        <v>71</v>
      </c>
      <c r="G740" s="11">
        <v>46113</v>
      </c>
      <c r="H740" s="14">
        <v>0.6744</v>
      </c>
      <c r="I740" s="14">
        <f t="shared" ref="I740:I743" si="55">I739+H740</f>
        <v>364.7753000000003</v>
      </c>
    </row>
    <row r="741" spans="1:9" x14ac:dyDescent="0.35">
      <c r="A741" s="18" t="s">
        <v>70</v>
      </c>
      <c r="B741" s="11">
        <v>46143</v>
      </c>
      <c r="C741" s="14">
        <v>0.66869999999999996</v>
      </c>
      <c r="D741" s="14">
        <f t="shared" ref="D741:D743" si="56">D740+C741</f>
        <v>633.94399999999939</v>
      </c>
      <c r="F741" s="15" t="s">
        <v>71</v>
      </c>
      <c r="G741" s="11">
        <v>46143</v>
      </c>
      <c r="H741" s="14">
        <v>0.66869999999999996</v>
      </c>
      <c r="I741" s="14">
        <f t="shared" si="55"/>
        <v>365.4440000000003</v>
      </c>
    </row>
    <row r="742" spans="1:9" x14ac:dyDescent="0.35">
      <c r="A742" s="18" t="s">
        <v>70</v>
      </c>
      <c r="B742" s="11">
        <v>46174</v>
      </c>
      <c r="C742" s="14">
        <v>0.66949999999999998</v>
      </c>
      <c r="D742" s="14">
        <f t="shared" si="56"/>
        <v>634.61349999999936</v>
      </c>
      <c r="F742" s="17" t="s">
        <v>71</v>
      </c>
      <c r="G742" s="11">
        <v>46174</v>
      </c>
      <c r="H742" s="14">
        <v>0.66949999999999998</v>
      </c>
      <c r="I742" s="14">
        <f t="shared" si="55"/>
        <v>366.11350000000033</v>
      </c>
    </row>
    <row r="743" spans="1:9" x14ac:dyDescent="0.35">
      <c r="A743" s="18" t="s">
        <v>70</v>
      </c>
      <c r="B743" s="11">
        <v>46204</v>
      </c>
      <c r="C743" s="14">
        <v>0.67179999999999995</v>
      </c>
      <c r="D743" s="14">
        <f t="shared" si="56"/>
        <v>635.28529999999932</v>
      </c>
      <c r="F743" s="15" t="s">
        <v>71</v>
      </c>
      <c r="G743" s="11">
        <v>46204</v>
      </c>
      <c r="H743" s="14">
        <v>0.67179999999999995</v>
      </c>
      <c r="I743" s="14">
        <f t="shared" si="55"/>
        <v>366.78530000000035</v>
      </c>
    </row>
  </sheetData>
  <sortState ref="F2:I640">
    <sortCondition ref="G2:G640"/>
  </sortState>
  <phoneticPr fontId="14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4.5" x14ac:dyDescent="0.35"/>
  <cols>
    <col min="1" max="3" width="19" customWidth="1"/>
    <col min="4" max="4" width="16.54296875" bestFit="1" customWidth="1"/>
  </cols>
  <sheetData>
    <row r="1" spans="1:2" x14ac:dyDescent="0.35">
      <c r="A1" s="5" t="s">
        <v>15</v>
      </c>
      <c r="B1" s="2">
        <f>LARGE(Índices!A:A,1)</f>
        <v>46204</v>
      </c>
    </row>
    <row r="2" spans="1:2" x14ac:dyDescent="0.35">
      <c r="A2" s="5" t="s">
        <v>17</v>
      </c>
      <c r="B2" s="3">
        <v>1621</v>
      </c>
    </row>
    <row r="3" spans="1:2" x14ac:dyDescent="0.35">
      <c r="A3" s="5" t="s">
        <v>16</v>
      </c>
      <c r="B3" s="4">
        <f>B2*60</f>
        <v>97260</v>
      </c>
    </row>
    <row r="5" spans="1:2" x14ac:dyDescent="0.35">
      <c r="A5" s="5" t="s">
        <v>24</v>
      </c>
    </row>
    <row r="6" spans="1:2" x14ac:dyDescent="0.35">
      <c r="A6" s="6" t="s">
        <v>25</v>
      </c>
      <c r="B6">
        <f>IF(AND('Limite de RPV'!D9="SELIC",YEAR('Limite de RPV'!D13)&lt;1995),1,0)</f>
        <v>0</v>
      </c>
    </row>
    <row r="7" spans="1:2" x14ac:dyDescent="0.35">
      <c r="A7" t="s">
        <v>27</v>
      </c>
    </row>
    <row r="8" spans="1:2" x14ac:dyDescent="0.35">
      <c r="A8" s="6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35">
      <c r="A9" t="s">
        <v>72</v>
      </c>
    </row>
    <row r="11" spans="1:2" x14ac:dyDescent="0.35">
      <c r="A11" s="5" t="s">
        <v>22</v>
      </c>
    </row>
    <row r="12" spans="1:2" x14ac:dyDescent="0.35">
      <c r="A12" t="s">
        <v>23</v>
      </c>
    </row>
    <row r="13" spans="1:2" x14ac:dyDescent="0.35">
      <c r="A13" t="s">
        <v>21</v>
      </c>
    </row>
    <row r="14" spans="1:2" x14ac:dyDescent="0.35">
      <c r="A14" t="s">
        <v>107</v>
      </c>
    </row>
    <row r="15" spans="1:2" x14ac:dyDescent="0.35">
      <c r="A15" t="s">
        <v>110</v>
      </c>
    </row>
    <row r="16" spans="1:2" x14ac:dyDescent="0.35">
      <c r="A16" t="s">
        <v>108</v>
      </c>
    </row>
    <row r="18" spans="1:4" x14ac:dyDescent="0.35">
      <c r="A18" s="5" t="s">
        <v>29</v>
      </c>
    </row>
    <row r="19" spans="1:4" x14ac:dyDescent="0.35">
      <c r="A19" s="6" t="s">
        <v>30</v>
      </c>
      <c r="B19" s="6" t="s">
        <v>31</v>
      </c>
      <c r="C19" s="6" t="s">
        <v>28</v>
      </c>
      <c r="D19" s="6" t="s">
        <v>32</v>
      </c>
    </row>
    <row r="20" spans="1:4" x14ac:dyDescent="0.35">
      <c r="A20" s="7">
        <v>15646</v>
      </c>
      <c r="B20" s="7">
        <v>24515</v>
      </c>
      <c r="C20" t="s">
        <v>33</v>
      </c>
      <c r="D20" s="8" t="s">
        <v>34</v>
      </c>
    </row>
    <row r="21" spans="1:4" x14ac:dyDescent="0.35">
      <c r="A21" s="7">
        <v>24516</v>
      </c>
      <c r="B21" s="7">
        <v>25702</v>
      </c>
      <c r="C21" t="s">
        <v>35</v>
      </c>
      <c r="D21" s="8" t="s">
        <v>36</v>
      </c>
    </row>
    <row r="22" spans="1:4" x14ac:dyDescent="0.35">
      <c r="A22" s="7">
        <v>25703</v>
      </c>
      <c r="B22" s="7">
        <v>31470</v>
      </c>
      <c r="C22" t="s">
        <v>33</v>
      </c>
      <c r="D22" s="8" t="s">
        <v>34</v>
      </c>
    </row>
    <row r="23" spans="1:4" x14ac:dyDescent="0.35">
      <c r="A23" s="7">
        <v>31471</v>
      </c>
      <c r="B23" s="7">
        <v>32523</v>
      </c>
      <c r="C23" t="s">
        <v>37</v>
      </c>
      <c r="D23" s="8" t="s">
        <v>38</v>
      </c>
    </row>
    <row r="24" spans="1:4" x14ac:dyDescent="0.35">
      <c r="A24" s="7">
        <v>32524</v>
      </c>
      <c r="B24" s="7">
        <v>32947</v>
      </c>
      <c r="C24" t="s">
        <v>39</v>
      </c>
      <c r="D24" s="8" t="s">
        <v>40</v>
      </c>
    </row>
    <row r="25" spans="1:4" x14ac:dyDescent="0.35">
      <c r="A25" s="7">
        <v>32948</v>
      </c>
      <c r="B25" s="7">
        <v>34181</v>
      </c>
      <c r="C25" t="s">
        <v>33</v>
      </c>
      <c r="D25" s="8" t="s">
        <v>34</v>
      </c>
    </row>
    <row r="26" spans="1:4" x14ac:dyDescent="0.35">
      <c r="A26" s="7">
        <v>34182</v>
      </c>
      <c r="B26" s="7">
        <v>34515</v>
      </c>
      <c r="C26" t="s">
        <v>41</v>
      </c>
      <c r="D26" s="8" t="s">
        <v>42</v>
      </c>
    </row>
    <row r="27" spans="1:4" x14ac:dyDescent="0.35">
      <c r="A27" s="7">
        <v>34516</v>
      </c>
      <c r="B27" s="7">
        <f ca="1">TODAY()</f>
        <v>46213</v>
      </c>
      <c r="C27" t="s">
        <v>43</v>
      </c>
      <c r="D27" s="8" t="s">
        <v>44</v>
      </c>
    </row>
    <row r="28" spans="1:4" x14ac:dyDescent="0.35">
      <c r="A28" s="8"/>
      <c r="B28" s="8"/>
      <c r="D28" s="8"/>
    </row>
    <row r="29" spans="1:4" x14ac:dyDescent="0.35">
      <c r="A29" s="5" t="s">
        <v>45</v>
      </c>
      <c r="B29" s="8"/>
      <c r="D29" s="8"/>
    </row>
    <row r="30" spans="1:4" x14ac:dyDescent="0.35">
      <c r="A30" s="6" t="s">
        <v>49</v>
      </c>
      <c r="B30" s="9" t="s">
        <v>73</v>
      </c>
      <c r="C30" s="9" t="s">
        <v>2</v>
      </c>
      <c r="D30" s="9" t="s">
        <v>51</v>
      </c>
    </row>
    <row r="31" spans="1:4" x14ac:dyDescent="0.35">
      <c r="A31" s="6" t="s">
        <v>48</v>
      </c>
      <c r="B31" s="8">
        <f>IF(OR(YEAR('Limite de RPV'!D13)&lt;1994,AND(YEAR('Limite de RPV'!D13)=1994,MONTH('Limite de RPV'!D13)&lt;7)),1,0)</f>
        <v>1</v>
      </c>
      <c r="C31" s="23">
        <f>IF(AND('Limite de RPV'!D9="SELIC",YEAR('Limite de RPV'!D13)&lt;1995),1,0)</f>
        <v>0</v>
      </c>
      <c r="D31" s="8">
        <f>SUM(B31:C31)</f>
        <v>1</v>
      </c>
    </row>
    <row r="32" spans="1:4" x14ac:dyDescent="0.35">
      <c r="A32" s="6" t="s">
        <v>47</v>
      </c>
      <c r="B32" s="8">
        <f>IF('Limite de RPV'!D14&lt;=0,1,0)</f>
        <v>1</v>
      </c>
      <c r="C32" s="23">
        <f>IF('Limite de RPV'!D14&lt;=0,1,0)</f>
        <v>1</v>
      </c>
      <c r="D32" s="8">
        <f t="shared" ref="D32:D33" si="0">SUM(B32:C32)</f>
        <v>2</v>
      </c>
    </row>
    <row r="33" spans="1:4" x14ac:dyDescent="0.35">
      <c r="A33" s="6" t="s">
        <v>46</v>
      </c>
      <c r="B33" s="8">
        <f>IF(OR('Limite de RPV'!D15&lt;0,'Limite de RPV'!D15=""),1,0)</f>
        <v>1</v>
      </c>
      <c r="C33" s="23">
        <f>IF(OR('Limite de RPV'!D15&lt;0,'Limite de RPV'!D15=""),1,0)</f>
        <v>1</v>
      </c>
      <c r="D33" s="8">
        <f t="shared" si="0"/>
        <v>2</v>
      </c>
    </row>
    <row r="34" spans="1:4" x14ac:dyDescent="0.35">
      <c r="A34" s="6" t="s">
        <v>50</v>
      </c>
      <c r="B34" s="99">
        <f>SUM(B31:C33)</f>
        <v>5</v>
      </c>
      <c r="C34" s="99"/>
      <c r="D34" s="8"/>
    </row>
    <row r="35" spans="1:4" x14ac:dyDescent="0.35">
      <c r="A35" s="8"/>
      <c r="B35" s="8"/>
      <c r="D35" s="8"/>
    </row>
    <row r="36" spans="1:4" x14ac:dyDescent="0.35">
      <c r="A36" s="5" t="s">
        <v>55</v>
      </c>
      <c r="B36" s="8"/>
      <c r="D36" s="8"/>
    </row>
    <row r="37" spans="1:4" x14ac:dyDescent="0.35">
      <c r="A37" s="10">
        <v>0</v>
      </c>
      <c r="B37" s="8"/>
      <c r="D37" s="8"/>
    </row>
    <row r="38" spans="1:4" x14ac:dyDescent="0.35">
      <c r="A38" s="10">
        <v>5.0000000000000001E-3</v>
      </c>
      <c r="B38" s="8"/>
      <c r="D38" s="8"/>
    </row>
    <row r="39" spans="1:4" x14ac:dyDescent="0.35">
      <c r="A39" s="10">
        <v>0.01</v>
      </c>
      <c r="B39" s="8"/>
      <c r="D39" s="8"/>
    </row>
    <row r="40" spans="1:4" x14ac:dyDescent="0.35">
      <c r="A40" s="8"/>
      <c r="B40" s="8"/>
      <c r="D40" s="8"/>
    </row>
    <row r="41" spans="1:4" x14ac:dyDescent="0.35">
      <c r="A41" s="8"/>
      <c r="B41" s="8"/>
      <c r="D41" s="8"/>
    </row>
    <row r="42" spans="1:4" x14ac:dyDescent="0.35">
      <c r="A42" s="8"/>
      <c r="B42" s="8"/>
      <c r="D42" s="8"/>
    </row>
    <row r="43" spans="1:4" x14ac:dyDescent="0.35">
      <c r="A43" s="8"/>
      <c r="B43" s="8"/>
      <c r="D43" s="8"/>
    </row>
    <row r="44" spans="1:4" x14ac:dyDescent="0.35">
      <c r="A44" s="8"/>
      <c r="B44" s="8"/>
      <c r="D44" s="8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Administrador</cp:lastModifiedBy>
  <cp:lastPrinted>2016-10-03T12:37:12Z</cp:lastPrinted>
  <dcterms:created xsi:type="dcterms:W3CDTF">2016-07-13T20:23:20Z</dcterms:created>
  <dcterms:modified xsi:type="dcterms:W3CDTF">2026-07-10T14:12:16Z</dcterms:modified>
</cp:coreProperties>
</file>