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5\Lei Orçamentária 2025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GND'!$B$1:$J$82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H33" i="1" l="1"/>
  <c r="F33" i="1"/>
  <c r="F35" i="1" l="1"/>
  <c r="J48" i="1"/>
  <c r="J47" i="1"/>
  <c r="J36" i="1"/>
  <c r="J42" i="1"/>
  <c r="H74" i="1" l="1"/>
  <c r="H68" i="1"/>
  <c r="J60" i="1" l="1"/>
  <c r="F68" i="1"/>
  <c r="H80" i="1" l="1"/>
  <c r="F80" i="1"/>
  <c r="H28" i="1" l="1"/>
  <c r="J73" i="1"/>
  <c r="J79" i="1"/>
  <c r="J80" i="1" s="1"/>
  <c r="F74" i="1"/>
  <c r="J63" i="1" l="1"/>
  <c r="J64" i="1"/>
  <c r="J65" i="1"/>
  <c r="J66" i="1"/>
  <c r="J67" i="1"/>
  <c r="J62" i="1"/>
  <c r="J53" i="1"/>
  <c r="J54" i="1"/>
  <c r="J55" i="1"/>
  <c r="J56" i="1"/>
  <c r="J57" i="1"/>
  <c r="J58" i="1"/>
  <c r="J59" i="1"/>
  <c r="J61" i="1"/>
  <c r="J52" i="1"/>
  <c r="J46" i="1" l="1"/>
  <c r="J45" i="1"/>
  <c r="J44" i="1"/>
  <c r="J43" i="1" l="1"/>
  <c r="J14" i="1" l="1"/>
  <c r="J22" i="1" l="1"/>
  <c r="J49" i="1"/>
  <c r="J50" i="1" l="1"/>
  <c r="J34" i="1" l="1"/>
  <c r="J35" i="1"/>
  <c r="J37" i="1"/>
  <c r="J38" i="1"/>
  <c r="J39" i="1"/>
  <c r="J40" i="1"/>
  <c r="J41" i="1"/>
  <c r="J51" i="1"/>
  <c r="H16" i="1"/>
  <c r="H82" i="1" s="1"/>
  <c r="F16" i="1"/>
  <c r="J33" i="1"/>
  <c r="J27" i="1"/>
  <c r="J26" i="1"/>
  <c r="J25" i="1"/>
  <c r="J24" i="1"/>
  <c r="J23" i="1"/>
  <c r="J21" i="1"/>
  <c r="J15" i="1"/>
  <c r="J13" i="1"/>
  <c r="J12" i="1"/>
  <c r="J28" i="1" l="1"/>
  <c r="J68" i="1"/>
  <c r="J74" i="1"/>
  <c r="J16" i="1"/>
  <c r="F28" i="1"/>
  <c r="F82" i="1" s="1"/>
  <c r="J82" i="1" l="1"/>
  <c r="K82" i="1" s="1"/>
</calcChain>
</file>

<file path=xl/sharedStrings.xml><?xml version="1.0" encoding="utf-8"?>
<sst xmlns="http://schemas.openxmlformats.org/spreadsheetml/2006/main" count="211" uniqueCount="78">
  <si>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</si>
  <si>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</si>
  <si>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</si>
  <si>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</si>
  <si>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</si>
  <si>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</si>
  <si>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</si>
  <si>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</si>
  <si>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</si>
  <si>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</si>
  <si>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</si>
  <si>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</si>
  <si>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</si>
  <si>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</si>
  <si>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</si>
  <si>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</si>
  <si>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FORMAÇÃO E APERFEIÇOAMENTO DE MAGISTRADOS – FAM - PO 0009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</si>
  <si>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</si>
  <si>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</si>
  <si>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</si>
  <si>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</si>
  <si>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</si>
  <si>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</si>
  <si>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</si>
  <si>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</si>
  <si>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</si>
  <si>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</si>
  <si>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</si>
  <si>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</si>
  <si>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</si>
  <si>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</si>
  <si>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ASSISTÊNCIA MEDICA E ODONTOLÓGICA DE CIVIS - COMPLEMENTAÇÃO DA UNIÃO PO 0001</t>
  </si>
  <si>
    <t>OPERAÇÕES ESPECIAIS</t>
  </si>
  <si>
    <t>TOTAL DE OPERAÇÕES ESPECIAIS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</si>
  <si>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</si>
  <si>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</si>
  <si>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</si>
  <si>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</si>
  <si>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</si>
  <si>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FEDERAL CRIMINAL E PREVIDENCIÁRIO DE SÃO PAULO - SP (12S9) - PO 0017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</si>
  <si>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</si>
  <si>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</si>
  <si>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</si>
  <si>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REFORMA DO ANEXO ADMINISTRATIVO PRESIDENTE WILSON DE SÃO PAULO - SP (15TO) - PO 0024</t>
  </si>
  <si>
    <t>SEGURANÇA INSTITUCIONAL NA JUSTIÇA FEDERAL  - PO 0016</t>
  </si>
  <si>
    <t>REFORMA DO JUIZADO ESPECIAL FEDERAL DE SÃO PAULO - SP - 2ª ETAPA (158T) - PO 0025</t>
  </si>
  <si>
    <t>REFORMA DO FÓRUM FEDERAL DE SANTO ANDRÉ - SP - PO 0052</t>
  </si>
  <si>
    <t>REFORMA DO FÓRUM FEDERAL DE SÃO BERNARDO DO CAMPO - SP - PO 0053</t>
  </si>
  <si>
    <t>AUXÍLIO-FUNERAL E NATALIDADE DE CIVIS - PO 0009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</si>
  <si>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</si>
  <si>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</si>
  <si>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</si>
  <si>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</si>
  <si>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</si>
  <si>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EXAMES PERIÓDICOS - CIVIS - PO 0002</t>
  </si>
  <si>
    <t>AUXÍLIO-TRANSPORTE DE CIVIS ATIVOS - PO 0003</t>
  </si>
  <si>
    <t>AUXÍLIO-ALIMENTAÇÃO DE CIVIS ATIVOS - PO 0005</t>
  </si>
  <si>
    <t>BENEFÍCIO ESPECIAL - PO 0001</t>
  </si>
  <si>
    <t>JULGAMENTO DE CAUSAS NA JUSTIÇA FEDERAL - DESPESAS DIVERSAS - PO 0000</t>
  </si>
  <si>
    <t>CAPACITACÃO DE RECURSOS HUMANOS - PO 0002</t>
  </si>
  <si>
    <t>AÇÕES DE INFORMÁTICA - PO 0010</t>
  </si>
  <si>
    <t>GESTÃO DE CONTRATOS NACIONAIS - CTN - PO 0011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</si>
  <si>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</si>
  <si>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</si>
  <si>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</si>
  <si>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</si>
  <si>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</si>
  <si>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</si>
  <si>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</si>
  <si>
    <t>REFORMA DO EDIFÍCIO-SEDE DO TRIBUNAL REGIONAL FEDERAL 3ª REGIÃO - 2ª ETAPA (15NZ) - PO 0001</t>
  </si>
  <si>
    <t>REFORMA DO FÓRUM DAS EXECUÇÕES FISCAIS (11RQ) - PO 0016</t>
  </si>
  <si>
    <t>REFORMA DO FÓRUM FEDERAL DE BARUERÍ - SP (15QA) - PO 0023</t>
  </si>
  <si>
    <t>REFORMA DO FÓRUM FEDERAL DE SÃO JOSÉ DO RIO PRETO - SP - PO 0050</t>
  </si>
  <si>
    <t>REFORMA DO FÓRUM FEDERAL DE GUARATINGUETÁ - SP - PO 001N</t>
  </si>
  <si>
    <t>REFORMA DO FÓRUM FEDERAL DE BOTUCATU - SP - PO NOVO</t>
  </si>
  <si>
    <t>REFORMA DO FÓRUM FEDERAL DE ARAÇATUBA - SP - PO NOVO</t>
  </si>
  <si>
    <t>REFORMA DO FÓRUM FEDERAL DE RIBEIRÃO PRETO - SP (13FR) - PO
0018</t>
  </si>
  <si>
    <t>LEI 15.121/2025 - LEI ORÇAMENTÁRIA ANUAL DAS UNIDADES DA JUSTIÇA FEDERAL PARA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</si>
</sst>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&quot;-&quot;_);_(@_)"/>
    <numFmt numFmtId="169" formatCode="_(* #,##0_);_(* \(#,##0\);_(* &quot;-&quot;??_);_(@_)"/>
    <numFmt numFmtId="170" formatCode="_([$€]* #,##0.00_);_([$€]* \(#,##0.00\);_([$€]* &quot;-&quot;??_);_(@_)"/>
    <numFmt numFmtId="171" formatCode="&quot;R$&quot;#,##0_);\(&quot;R$&quot;#,##0\)"/>
    <numFmt numFmtId="172" formatCode="#,##0.0"/>
    <numFmt numFmtId="173" formatCode="_(* #,##0.00_);_(* \(#,##0.00\);_(* \-??_);_(@_)"/>
    <numFmt numFmtId="174" formatCode="_(&quot;R$&quot;* #,##0_);_(&quot;R$&quot;* \(#,##0\);_(&quot;R$&quot;* &quot;-&quot;_);_(@_)"/>
    <numFmt numFmtId="175" formatCode="#,##0;[Red]\-#,##0;\-"/>
    <numFmt numFmtId="176" formatCode="#,##0.00;[Red]\-#,##0.00;\-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43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61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5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9" fontId="16" fillId="3" borderId="0" xfId="2" applyNumberFormat="1" applyFont="1" applyFill="1" applyAlignment="1" applyProtection="1">
      <alignment vertical="center"/>
    </xf>
    <xf numFmtId="169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165" fontId="20" fillId="7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49" fontId="12" fillId="7" borderId="0" xfId="0" applyNumberFormat="1" applyFont="1" applyFill="1" applyBorder="1" applyAlignment="1" applyProtection="1">
      <alignment horizontal="center" vertical="center"/>
    </xf>
    <xf numFmtId="3" fontId="12" fillId="7" borderId="0" xfId="0" applyNumberFormat="1" applyFont="1" applyFill="1" applyBorder="1" applyAlignment="1" applyProtection="1">
      <alignment horizontal="right" vertical="center" wrapText="1"/>
    </xf>
    <xf numFmtId="49" fontId="14" fillId="7" borderId="0" xfId="0" applyNumberFormat="1" applyFont="1" applyFill="1" applyBorder="1" applyAlignment="1" applyProtection="1">
      <alignment horizontal="center"/>
    </xf>
    <xf numFmtId="49" fontId="16" fillId="7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8" fontId="16" fillId="3" borderId="0" xfId="0" applyNumberFormat="1" applyFont="1" applyFill="1" applyBorder="1" applyAlignment="1" applyProtection="1">
      <alignment horizontal="right" vertical="center"/>
      <protection locked="0"/>
    </xf>
    <xf numFmtId="165" fontId="16" fillId="3" borderId="0" xfId="0" applyNumberFormat="1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horizontal="center" vertical="center"/>
    </xf>
    <xf numFmtId="49" fontId="15" fillId="7" borderId="0" xfId="0" applyNumberFormat="1" applyFont="1" applyFill="1" applyBorder="1" applyAlignment="1" applyProtection="1">
      <alignment horizontal="left" vertical="center" wrapText="1"/>
    </xf>
    <xf numFmtId="49" fontId="17" fillId="7" borderId="0" xfId="0" applyNumberFormat="1" applyFont="1" applyFill="1" applyBorder="1" applyAlignment="1" applyProtection="1">
      <alignment horizontal="center" vertical="center"/>
    </xf>
    <xf numFmtId="49" fontId="17" fillId="7" borderId="0" xfId="0" applyNumberFormat="1" applyFont="1" applyFill="1" applyBorder="1" applyAlignment="1" applyProtection="1">
      <alignment horizontal="left" vertical="center"/>
    </xf>
    <xf numFmtId="168" fontId="16" fillId="7" borderId="0" xfId="0" applyNumberFormat="1" applyFont="1" applyFill="1" applyBorder="1" applyAlignment="1" applyProtection="1">
      <alignment horizontal="right" vertical="center"/>
      <protection locked="0"/>
    </xf>
    <xf numFmtId="165" fontId="16" fillId="7" borderId="0" xfId="0" applyNumberFormat="1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/>
    </xf>
    <xf numFmtId="49" fontId="15" fillId="7" borderId="2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165" fontId="16" fillId="3" borderId="2" xfId="0" applyNumberFormat="1" applyFont="1" applyFill="1" applyBorder="1" applyAlignment="1" applyProtection="1">
      <alignment horizontal="right" vertical="center"/>
      <protection locked="0"/>
    </xf>
    <xf numFmtId="175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8" borderId="2" xfId="0" quotePrefix="1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vertical="center" wrapText="1"/>
    </xf>
    <xf numFmtId="1" fontId="8" fillId="8" borderId="2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left" vertical="center"/>
    </xf>
    <xf numFmtId="165" fontId="16" fillId="8" borderId="2" xfId="0" applyNumberFormat="1" applyFont="1" applyFill="1" applyBorder="1" applyAlignment="1" applyProtection="1">
      <alignment horizontal="right" vertical="center"/>
      <protection locked="0"/>
    </xf>
    <xf numFmtId="175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7" borderId="2" xfId="0" applyNumberFormat="1" applyFont="1" applyFill="1" applyBorder="1" applyAlignment="1" applyProtection="1">
      <alignment horizontal="center" vertical="center"/>
    </xf>
    <xf numFmtId="49" fontId="16" fillId="7" borderId="2" xfId="0" applyNumberFormat="1" applyFont="1" applyFill="1" applyBorder="1" applyAlignment="1" applyProtection="1">
      <alignment vertical="center" wrapText="1"/>
    </xf>
    <xf numFmtId="1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4" fillId="8" borderId="2" xfId="0" applyNumberFormat="1" applyFont="1" applyFill="1" applyBorder="1" applyAlignment="1" applyProtection="1">
      <alignment horizontal="center" vertical="center"/>
    </xf>
    <xf numFmtId="49" fontId="16" fillId="8" borderId="2" xfId="0" applyNumberFormat="1" applyFont="1" applyFill="1" applyBorder="1" applyAlignment="1" applyProtection="1">
      <alignment vertical="center" wrapText="1"/>
    </xf>
    <xf numFmtId="3" fontId="12" fillId="6" borderId="2" xfId="0" applyNumberFormat="1" applyFont="1" applyFill="1" applyBorder="1" applyAlignment="1" applyProtection="1">
      <alignment horizontal="right" vertical="center" wrapText="1"/>
    </xf>
    <xf numFmtId="3" fontId="12" fillId="9" borderId="2" xfId="0" applyNumberFormat="1" applyFont="1" applyFill="1" applyBorder="1" applyAlignment="1" applyProtection="1">
      <alignment horizontal="right" vertical="center" wrapText="1"/>
    </xf>
    <xf numFmtId="3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left" vertical="center"/>
    </xf>
    <xf numFmtId="165" fontId="16" fillId="0" borderId="2" xfId="0" applyNumberFormat="1" applyFont="1" applyFill="1" applyBorder="1" applyAlignment="1" applyProtection="1">
      <alignment horizontal="right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</xf>
    <xf numFmtId="3" fontId="17" fillId="8" borderId="2" xfId="0" applyNumberFormat="1" applyFont="1" applyFill="1" applyBorder="1" applyAlignment="1" applyProtection="1">
      <alignment horizontal="center" vertical="center"/>
    </xf>
    <xf numFmtId="49" fontId="17" fillId="8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3" fontId="17" fillId="7" borderId="2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left" vertical="center"/>
      <protection locked="0"/>
    </xf>
    <xf numFmtId="165" fontId="16" fillId="7" borderId="2" xfId="0" applyNumberFormat="1" applyFont="1" applyFill="1" applyBorder="1" applyAlignment="1" applyProtection="1">
      <alignment horizontal="right" vertical="center"/>
      <protection locked="0"/>
    </xf>
    <xf numFmtId="49" fontId="17" fillId="7" borderId="2" xfId="0" applyNumberFormat="1" applyFont="1" applyFill="1" applyBorder="1" applyAlignment="1" applyProtection="1">
      <alignment horizontal="left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3" fontId="17" fillId="8" borderId="2" xfId="0" applyNumberFormat="1" applyFont="1" applyFill="1" applyBorder="1" applyAlignment="1" applyProtection="1">
      <alignment horizontal="center" vertical="center"/>
      <protection locked="0"/>
    </xf>
    <xf numFmtId="49" fontId="17" fillId="8" borderId="2" xfId="0" applyNumberFormat="1" applyFont="1" applyFill="1" applyBorder="1" applyAlignment="1" applyProtection="1">
      <alignment horizontal="left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left" vertical="center"/>
      <protection locked="0"/>
    </xf>
    <xf numFmtId="165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5" fontId="18" fillId="8" borderId="2" xfId="0" applyNumberFormat="1" applyFont="1" applyFill="1" applyBorder="1" applyAlignment="1" applyProtection="1">
      <alignment horizontal="center" vertical="center"/>
      <protection locked="0"/>
    </xf>
    <xf numFmtId="165" fontId="18" fillId="8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5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8" borderId="2" xfId="0" applyNumberFormat="1" applyFont="1" applyFill="1" applyBorder="1" applyAlignment="1" applyProtection="1">
      <alignment horizontal="left" vertical="center"/>
      <protection locked="0"/>
    </xf>
    <xf numFmtId="49" fontId="19" fillId="8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0" fontId="18" fillId="8" borderId="2" xfId="0" applyNumberFormat="1" applyFont="1" applyFill="1" applyBorder="1" applyAlignment="1" applyProtection="1">
      <alignment horizontal="center" vertical="center"/>
      <protection locked="0"/>
    </xf>
    <xf numFmtId="176" fontId="16" fillId="3" borderId="2" xfId="0" applyNumberFormat="1" applyFont="1" applyFill="1" applyBorder="1" applyAlignment="1" applyProtection="1">
      <alignment horizontal="center" vertical="center"/>
      <protection locked="0"/>
    </xf>
    <xf numFmtId="10" fontId="18" fillId="7" borderId="2" xfId="0" applyNumberFormat="1" applyFont="1" applyFill="1" applyBorder="1" applyAlignment="1" applyProtection="1">
      <alignment horizontal="center" vertical="center"/>
      <protection locked="0"/>
    </xf>
    <xf numFmtId="176" fontId="18" fillId="8" borderId="2" xfId="0" applyNumberFormat="1" applyFont="1" applyFill="1" applyBorder="1" applyAlignment="1" applyProtection="1">
      <alignment horizontal="center" vertical="center"/>
      <protection locked="0"/>
    </xf>
    <xf numFmtId="1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vertical="center" wrapText="1"/>
    </xf>
    <xf numFmtId="175" fontId="17" fillId="0" borderId="2" xfId="0" applyNumberFormat="1" applyFont="1" applyFill="1" applyBorder="1" applyAlignment="1" applyProtection="1">
      <alignment horizontal="center" vertical="center"/>
      <protection locked="0"/>
    </xf>
    <xf numFmtId="10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5" borderId="2" xfId="0" applyNumberFormat="1" applyFont="1" applyFill="1" applyBorder="1" applyAlignment="1" applyProtection="1">
      <alignment vertical="center"/>
    </xf>
    <xf numFmtId="165" fontId="3" fillId="10" borderId="2" xfId="0" applyNumberFormat="1" applyFont="1" applyFill="1" applyBorder="1" applyAlignment="1" applyProtection="1">
      <alignment vertical="center"/>
    </xf>
    <xf numFmtId="175" fontId="16" fillId="7" borderId="2" xfId="0" applyNumberFormat="1" applyFont="1" applyFill="1" applyBorder="1" applyAlignment="1" applyProtection="1">
      <alignment horizontal="center"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4" fillId="8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 wrapText="1"/>
    </xf>
    <xf numFmtId="175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75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5" fontId="18" fillId="8" borderId="2" xfId="0" applyNumberFormat="1" applyFont="1" applyFill="1" applyBorder="1" applyAlignment="1" applyProtection="1">
      <alignment horizontal="center" vertical="center"/>
      <protection locked="0"/>
    </xf>
    <xf numFmtId="49" fontId="15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175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74"/>
  <sheetViews>
    <sheetView showGridLines="0" tabSelected="1" zoomScale="70" zoomScaleNormal="70" zoomScaleSheetLayoutView="80" workbookViewId="0"/>
  </sheetViews>
  <sheetFormatPr defaultColWidth="9.140625" defaultRowHeight="18"/>
  <cols>
    <col min="1" max="1" width="1.7109375" style="33" customWidth="1"/>
    <col min="2" max="2" width="10.7109375" style="33" customWidth="1"/>
    <col min="3" max="3" width="73.7109375" style="33" customWidth="1"/>
    <col min="4" max="4" width="8.7109375" style="37" customWidth="1"/>
    <col min="5" max="5" width="32.7109375" style="38" customWidth="1"/>
    <col min="6" max="6" width="21.7109375" style="33" customWidth="1"/>
    <col min="7" max="7" width="16" style="33" bestFit="1" customWidth="1"/>
    <col min="8" max="8" width="21.7109375" style="33" customWidth="1"/>
    <col min="9" max="9" width="13.7109375" style="33" customWidth="1"/>
    <col min="10" max="10" width="21.7109375" style="33" customWidth="1"/>
    <col min="11" max="11" width="19.5703125" style="34" customWidth="1"/>
    <col min="12" max="13" width="13.28515625" style="34" customWidth="1"/>
    <col min="14" max="235" width="13.28515625" style="33" customWidth="1"/>
    <col min="236" max="236" width="10.140625" style="33" customWidth="1"/>
    <col min="237" max="237" width="53.5703125" style="33" customWidth="1"/>
    <col min="238" max="238" width="12.7109375" style="33" customWidth="1"/>
    <col min="239" max="16384" width="9.140625" style="33"/>
  </cols>
  <sheetData>
    <row r="1" spans="1:16" s="6" customFormat="1">
      <c r="A1" s="60"/>
      <c r="B1" s="1" t="s">
        <v>27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26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147"/>
      <c r="C4" s="147"/>
      <c r="D4" s="147"/>
      <c r="E4" s="147"/>
      <c r="F4" s="147"/>
      <c r="G4" s="147"/>
      <c r="H4" s="147"/>
      <c r="I4" s="47"/>
      <c r="K4" s="7"/>
      <c r="L4" s="7"/>
      <c r="M4" s="7"/>
    </row>
    <row r="5" spans="1:16" s="12" customFormat="1" ht="21.75" customHeight="1">
      <c r="B5" s="147" t="s">
        <v>77</v>
      </c>
      <c r="C5" s="147"/>
      <c r="D5" s="147"/>
      <c r="E5" s="147"/>
      <c r="F5" s="147"/>
      <c r="G5" s="147"/>
      <c r="H5" s="147"/>
      <c r="I5" s="147"/>
      <c r="J5" s="147"/>
      <c r="K5" s="11"/>
      <c r="L5" s="11"/>
      <c r="M5" s="11"/>
    </row>
    <row r="6" spans="1:16" s="6" customFormat="1" ht="21" customHeight="1">
      <c r="B6" s="148" t="s">
        <v>0</v>
      </c>
      <c r="C6" s="148"/>
      <c r="D6" s="148"/>
      <c r="E6" s="148"/>
      <c r="F6" s="148"/>
      <c r="G6" s="148"/>
      <c r="H6" s="148"/>
      <c r="I6" s="148"/>
      <c r="J6" s="148"/>
      <c r="K6" s="7"/>
      <c r="L6" s="7"/>
      <c r="M6" s="7"/>
    </row>
    <row r="7" spans="1:16" s="14" customFormat="1" ht="15" customHeight="1">
      <c r="B7" s="149"/>
      <c r="C7" s="149"/>
      <c r="D7" s="149"/>
      <c r="E7" s="149"/>
      <c r="F7" s="149"/>
      <c r="G7" s="149"/>
      <c r="H7" s="149"/>
      <c r="I7" s="149"/>
      <c r="J7" s="149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142" t="s">
        <v>1</v>
      </c>
      <c r="C9" s="142"/>
      <c r="D9" s="142"/>
      <c r="E9" s="142"/>
      <c r="F9" s="142"/>
      <c r="G9" s="142"/>
      <c r="H9" s="142"/>
      <c r="I9" s="142"/>
      <c r="J9" s="142"/>
      <c r="K9" s="20"/>
      <c r="L9" s="20"/>
      <c r="M9" s="20"/>
    </row>
    <row r="10" spans="1:16" s="22" customFormat="1" ht="18.95" customHeight="1">
      <c r="B10" s="141" t="s">
        <v>21</v>
      </c>
      <c r="C10" s="141"/>
      <c r="D10" s="143" t="s">
        <v>22</v>
      </c>
      <c r="E10" s="143"/>
      <c r="F10" s="143" t="s">
        <v>23</v>
      </c>
      <c r="G10" s="143"/>
      <c r="H10" s="143" t="s">
        <v>24</v>
      </c>
      <c r="I10" s="143"/>
      <c r="J10" s="78" t="s">
        <v>2</v>
      </c>
      <c r="K10" s="21"/>
      <c r="L10" s="21"/>
      <c r="M10" s="21"/>
    </row>
    <row r="11" spans="1:16" s="22" customFormat="1" ht="33.950000000000003" customHeight="1">
      <c r="B11" s="141"/>
      <c r="C11" s="141"/>
      <c r="D11" s="143"/>
      <c r="E11" s="143"/>
      <c r="F11" s="78" t="s">
        <v>25</v>
      </c>
      <c r="G11" s="78" t="s">
        <v>28</v>
      </c>
      <c r="H11" s="78" t="s">
        <v>25</v>
      </c>
      <c r="I11" s="78" t="s">
        <v>28</v>
      </c>
      <c r="J11" s="78" t="s">
        <v>25</v>
      </c>
      <c r="K11" s="21"/>
      <c r="L11" s="21"/>
      <c r="M11" s="21"/>
    </row>
    <row r="12" spans="1:16" s="24" customFormat="1" ht="20.100000000000001" customHeight="1">
      <c r="B12" s="79" t="s">
        <v>3</v>
      </c>
      <c r="C12" s="80" t="s">
        <v>64</v>
      </c>
      <c r="D12" s="81" t="s">
        <v>4</v>
      </c>
      <c r="E12" s="82" t="s">
        <v>5</v>
      </c>
      <c r="F12" s="83">
        <v>496752341</v>
      </c>
      <c r="G12" s="84">
        <v>1825</v>
      </c>
      <c r="H12" s="83">
        <v>1350343776</v>
      </c>
      <c r="I12" s="84">
        <v>4847</v>
      </c>
      <c r="J12" s="83">
        <f>F12+H12</f>
        <v>1847096117</v>
      </c>
      <c r="K12" s="23"/>
      <c r="L12" s="23"/>
      <c r="M12" s="23"/>
    </row>
    <row r="13" spans="1:16" s="26" customFormat="1" ht="42" customHeight="1">
      <c r="B13" s="85" t="s">
        <v>6</v>
      </c>
      <c r="C13" s="86" t="s">
        <v>66</v>
      </c>
      <c r="D13" s="87" t="s">
        <v>4</v>
      </c>
      <c r="E13" s="88" t="s">
        <v>5</v>
      </c>
      <c r="F13" s="89">
        <v>91704166</v>
      </c>
      <c r="G13" s="90">
        <v>0</v>
      </c>
      <c r="H13" s="89">
        <v>260537544</v>
      </c>
      <c r="I13" s="90">
        <v>0</v>
      </c>
      <c r="J13" s="89">
        <f t="shared" ref="J13:J15" si="0">F13+H13</f>
        <v>352241710</v>
      </c>
      <c r="K13" s="25"/>
      <c r="L13" s="25"/>
      <c r="M13" s="25"/>
    </row>
    <row r="14" spans="1:16" s="24" customFormat="1" ht="20.100000000000001" customHeight="1">
      <c r="B14" s="91" t="s">
        <v>7</v>
      </c>
      <c r="C14" s="92" t="s">
        <v>65</v>
      </c>
      <c r="D14" s="93" t="s">
        <v>4</v>
      </c>
      <c r="E14" s="94" t="s">
        <v>5</v>
      </c>
      <c r="F14" s="83">
        <v>193042563</v>
      </c>
      <c r="G14" s="84">
        <v>770</v>
      </c>
      <c r="H14" s="83">
        <v>353887316</v>
      </c>
      <c r="I14" s="84">
        <v>1425</v>
      </c>
      <c r="J14" s="83">
        <f t="shared" ref="J14" si="1">F14+H14</f>
        <v>546929879</v>
      </c>
      <c r="K14" s="25"/>
      <c r="L14" s="25"/>
      <c r="M14" s="25"/>
      <c r="N14" s="26"/>
      <c r="O14" s="26"/>
      <c r="P14" s="26"/>
    </row>
    <row r="15" spans="1:16" s="24" customFormat="1" ht="20.100000000000001" customHeight="1">
      <c r="B15" s="95" t="s">
        <v>34</v>
      </c>
      <c r="C15" s="96" t="s">
        <v>57</v>
      </c>
      <c r="D15" s="87" t="s">
        <v>4</v>
      </c>
      <c r="E15" s="88" t="s">
        <v>5</v>
      </c>
      <c r="F15" s="89">
        <v>723054</v>
      </c>
      <c r="G15" s="90">
        <v>2</v>
      </c>
      <c r="H15" s="89">
        <v>1713964</v>
      </c>
      <c r="I15" s="90">
        <v>6</v>
      </c>
      <c r="J15" s="89">
        <f t="shared" si="0"/>
        <v>2437018</v>
      </c>
      <c r="K15" s="25"/>
      <c r="L15" s="25"/>
      <c r="M15" s="25"/>
      <c r="N15" s="26"/>
      <c r="O15" s="26"/>
      <c r="P15" s="26"/>
    </row>
    <row r="16" spans="1:16" s="24" customFormat="1" ht="19.5" customHeight="1">
      <c r="B16" s="141" t="s">
        <v>8</v>
      </c>
      <c r="C16" s="141"/>
      <c r="D16" s="141"/>
      <c r="E16" s="141"/>
      <c r="F16" s="97">
        <f>SUM(F12:F15)</f>
        <v>782222124</v>
      </c>
      <c r="G16" s="98"/>
      <c r="H16" s="97">
        <f>SUM(H12:H15)</f>
        <v>1966482600</v>
      </c>
      <c r="I16" s="98"/>
      <c r="J16" s="97">
        <f>SUM(J12:J15)</f>
        <v>2748704724</v>
      </c>
      <c r="K16" s="25"/>
      <c r="L16" s="25"/>
      <c r="M16" s="25"/>
      <c r="N16" s="26"/>
      <c r="O16" s="26"/>
      <c r="P16" s="26"/>
    </row>
    <row r="17" spans="2:16" s="24" customFormat="1" ht="18" customHeight="1">
      <c r="B17" s="63"/>
      <c r="C17" s="64"/>
      <c r="D17" s="65"/>
      <c r="E17" s="66"/>
      <c r="F17" s="67"/>
      <c r="G17" s="67"/>
      <c r="H17" s="67"/>
      <c r="I17" s="67"/>
      <c r="J17" s="68"/>
      <c r="K17" s="59"/>
      <c r="L17" s="25"/>
      <c r="M17" s="25"/>
      <c r="N17" s="26"/>
      <c r="O17" s="26"/>
      <c r="P17" s="26"/>
    </row>
    <row r="18" spans="2:16" s="19" customFormat="1" ht="24.75" customHeight="1">
      <c r="B18" s="142" t="s">
        <v>9</v>
      </c>
      <c r="C18" s="142"/>
      <c r="D18" s="142"/>
      <c r="E18" s="142"/>
      <c r="F18" s="142"/>
      <c r="G18" s="142"/>
      <c r="H18" s="142"/>
      <c r="I18" s="142"/>
      <c r="J18" s="142"/>
      <c r="K18" s="20"/>
      <c r="L18" s="20"/>
      <c r="M18" s="20"/>
    </row>
    <row r="19" spans="2:16" s="22" customFormat="1" ht="18.95" customHeight="1">
      <c r="B19" s="141" t="s">
        <v>21</v>
      </c>
      <c r="C19" s="141"/>
      <c r="D19" s="143" t="s">
        <v>22</v>
      </c>
      <c r="E19" s="143"/>
      <c r="F19" s="143" t="s">
        <v>23</v>
      </c>
      <c r="G19" s="143"/>
      <c r="H19" s="143" t="s">
        <v>24</v>
      </c>
      <c r="I19" s="143"/>
      <c r="J19" s="78" t="s">
        <v>2</v>
      </c>
      <c r="K19" s="21"/>
      <c r="L19" s="21"/>
      <c r="M19" s="21"/>
    </row>
    <row r="20" spans="2:16" s="22" customFormat="1" ht="33.950000000000003" customHeight="1">
      <c r="B20" s="141"/>
      <c r="C20" s="141"/>
      <c r="D20" s="143"/>
      <c r="E20" s="143"/>
      <c r="F20" s="78" t="s">
        <v>25</v>
      </c>
      <c r="G20" s="78" t="s">
        <v>28</v>
      </c>
      <c r="H20" s="78" t="s">
        <v>25</v>
      </c>
      <c r="I20" s="78" t="s">
        <v>28</v>
      </c>
      <c r="J20" s="78" t="s">
        <v>25</v>
      </c>
      <c r="K20" s="21"/>
      <c r="L20" s="21"/>
      <c r="M20" s="21"/>
    </row>
    <row r="21" spans="2:16" s="24" customFormat="1" ht="20.100000000000001" customHeight="1">
      <c r="B21" s="145">
        <v>2004</v>
      </c>
      <c r="C21" s="150" t="s">
        <v>31</v>
      </c>
      <c r="D21" s="99" t="s">
        <v>10</v>
      </c>
      <c r="E21" s="100" t="s">
        <v>11</v>
      </c>
      <c r="F21" s="101">
        <v>39299894</v>
      </c>
      <c r="G21" s="151">
        <v>4188</v>
      </c>
      <c r="H21" s="101">
        <v>103525691</v>
      </c>
      <c r="I21" s="151">
        <v>11029</v>
      </c>
      <c r="J21" s="101">
        <f>F21+H21</f>
        <v>142825585</v>
      </c>
      <c r="K21" s="23"/>
      <c r="L21" s="23"/>
      <c r="M21" s="23"/>
    </row>
    <row r="22" spans="2:16" s="24" customFormat="1" ht="20.100000000000001" customHeight="1">
      <c r="B22" s="145"/>
      <c r="C22" s="150"/>
      <c r="D22" s="99" t="s">
        <v>12</v>
      </c>
      <c r="E22" s="100" t="s">
        <v>13</v>
      </c>
      <c r="F22" s="101">
        <v>40000</v>
      </c>
      <c r="G22" s="151"/>
      <c r="H22" s="101">
        <v>75000</v>
      </c>
      <c r="I22" s="151"/>
      <c r="J22" s="101">
        <f t="shared" ref="J22:J27" si="2">F22+H22</f>
        <v>115000</v>
      </c>
      <c r="K22" s="23"/>
      <c r="L22" s="23"/>
      <c r="M22" s="23"/>
    </row>
    <row r="23" spans="2:16" s="26" customFormat="1" ht="20.100000000000001" customHeight="1">
      <c r="B23" s="145"/>
      <c r="C23" s="102" t="s">
        <v>54</v>
      </c>
      <c r="D23" s="103" t="s">
        <v>10</v>
      </c>
      <c r="E23" s="104" t="s">
        <v>11</v>
      </c>
      <c r="F23" s="89">
        <v>80000</v>
      </c>
      <c r="G23" s="90">
        <v>141</v>
      </c>
      <c r="H23" s="89">
        <v>100000</v>
      </c>
      <c r="I23" s="90">
        <v>176</v>
      </c>
      <c r="J23" s="89">
        <f t="shared" si="2"/>
        <v>180000</v>
      </c>
      <c r="K23" s="25"/>
      <c r="L23" s="25"/>
      <c r="M23" s="25"/>
    </row>
    <row r="24" spans="2:16" s="26" customFormat="1" ht="30" customHeight="1">
      <c r="B24" s="146" t="s">
        <v>30</v>
      </c>
      <c r="C24" s="105" t="s">
        <v>49</v>
      </c>
      <c r="D24" s="99" t="s">
        <v>10</v>
      </c>
      <c r="E24" s="100" t="s">
        <v>11</v>
      </c>
      <c r="F24" s="101">
        <v>2871606</v>
      </c>
      <c r="G24" s="84">
        <v>203</v>
      </c>
      <c r="H24" s="101">
        <v>9067483</v>
      </c>
      <c r="I24" s="84">
        <v>641</v>
      </c>
      <c r="J24" s="101">
        <f t="shared" si="2"/>
        <v>11939089</v>
      </c>
      <c r="K24" s="25"/>
      <c r="L24" s="25"/>
      <c r="M24" s="25"/>
    </row>
    <row r="25" spans="2:16" s="26" customFormat="1" ht="20.100000000000001" customHeight="1">
      <c r="B25" s="146"/>
      <c r="C25" s="102" t="s">
        <v>55</v>
      </c>
      <c r="D25" s="103" t="s">
        <v>10</v>
      </c>
      <c r="E25" s="104" t="s">
        <v>11</v>
      </c>
      <c r="F25" s="89">
        <v>946440</v>
      </c>
      <c r="G25" s="90">
        <v>478</v>
      </c>
      <c r="H25" s="89">
        <v>2135946</v>
      </c>
      <c r="I25" s="90">
        <v>542</v>
      </c>
      <c r="J25" s="89">
        <f t="shared" si="2"/>
        <v>3082386</v>
      </c>
      <c r="K25" s="25"/>
      <c r="L25" s="25"/>
      <c r="M25" s="25"/>
    </row>
    <row r="26" spans="2:16" s="24" customFormat="1" ht="20.100000000000001" customHeight="1">
      <c r="B26" s="146"/>
      <c r="C26" s="105" t="s">
        <v>56</v>
      </c>
      <c r="D26" s="99" t="s">
        <v>10</v>
      </c>
      <c r="E26" s="100" t="s">
        <v>11</v>
      </c>
      <c r="F26" s="101">
        <v>30224698</v>
      </c>
      <c r="G26" s="84">
        <v>1808</v>
      </c>
      <c r="H26" s="101">
        <v>78570840</v>
      </c>
      <c r="I26" s="84">
        <v>4700</v>
      </c>
      <c r="J26" s="101">
        <f t="shared" si="2"/>
        <v>108795538</v>
      </c>
      <c r="K26" s="23"/>
      <c r="L26" s="23"/>
      <c r="M26" s="23"/>
    </row>
    <row r="27" spans="2:16" s="24" customFormat="1" ht="20.100000000000001" customHeight="1">
      <c r="B27" s="146"/>
      <c r="C27" s="102" t="s">
        <v>48</v>
      </c>
      <c r="D27" s="103" t="s">
        <v>10</v>
      </c>
      <c r="E27" s="104" t="s">
        <v>11</v>
      </c>
      <c r="F27" s="89">
        <v>150000</v>
      </c>
      <c r="G27" s="90">
        <v>0</v>
      </c>
      <c r="H27" s="89">
        <v>400000</v>
      </c>
      <c r="I27" s="90">
        <v>0</v>
      </c>
      <c r="J27" s="89">
        <f t="shared" si="2"/>
        <v>550000</v>
      </c>
      <c r="K27" s="23"/>
      <c r="L27" s="23"/>
      <c r="M27" s="23"/>
    </row>
    <row r="28" spans="2:16" s="24" customFormat="1" ht="21" customHeight="1">
      <c r="B28" s="141" t="s">
        <v>14</v>
      </c>
      <c r="C28" s="141"/>
      <c r="D28" s="141"/>
      <c r="E28" s="141"/>
      <c r="F28" s="97">
        <f>SUM(F21:F27)</f>
        <v>73612638</v>
      </c>
      <c r="G28" s="98"/>
      <c r="H28" s="97">
        <f>SUM(H21:H27)</f>
        <v>193874960</v>
      </c>
      <c r="I28" s="98"/>
      <c r="J28" s="97">
        <f>SUM(J21:J27)</f>
        <v>267487598</v>
      </c>
      <c r="K28" s="25"/>
      <c r="L28" s="25"/>
      <c r="M28" s="25"/>
      <c r="N28" s="26"/>
      <c r="O28" s="26"/>
      <c r="P28" s="26"/>
    </row>
    <row r="29" spans="2:16" s="24" customFormat="1" ht="15.75" customHeight="1">
      <c r="B29" s="69"/>
      <c r="C29" s="70"/>
      <c r="D29" s="71"/>
      <c r="E29" s="72"/>
      <c r="F29" s="73"/>
      <c r="G29" s="73"/>
      <c r="H29" s="73"/>
      <c r="I29" s="73"/>
      <c r="J29" s="74"/>
      <c r="K29" s="23"/>
      <c r="L29" s="23"/>
      <c r="M29" s="23"/>
    </row>
    <row r="30" spans="2:16" s="19" customFormat="1" ht="24.75" customHeight="1">
      <c r="B30" s="142" t="s">
        <v>15</v>
      </c>
      <c r="C30" s="142"/>
      <c r="D30" s="142"/>
      <c r="E30" s="142"/>
      <c r="F30" s="142"/>
      <c r="G30" s="142"/>
      <c r="H30" s="142"/>
      <c r="I30" s="142"/>
      <c r="J30" s="142"/>
      <c r="K30" s="20"/>
      <c r="L30" s="20"/>
      <c r="M30" s="20"/>
    </row>
    <row r="31" spans="2:16" s="22" customFormat="1" ht="18.95" customHeight="1">
      <c r="B31" s="141" t="s">
        <v>21</v>
      </c>
      <c r="C31" s="141"/>
      <c r="D31" s="143" t="s">
        <v>22</v>
      </c>
      <c r="E31" s="143"/>
      <c r="F31" s="143" t="s">
        <v>23</v>
      </c>
      <c r="G31" s="143"/>
      <c r="H31" s="143" t="s">
        <v>24</v>
      </c>
      <c r="I31" s="143"/>
      <c r="J31" s="78" t="s">
        <v>2</v>
      </c>
      <c r="K31" s="21"/>
      <c r="L31" s="21"/>
      <c r="M31" s="21"/>
    </row>
    <row r="32" spans="2:16" s="22" customFormat="1" ht="33.950000000000003" customHeight="1">
      <c r="B32" s="141"/>
      <c r="C32" s="141"/>
      <c r="D32" s="143"/>
      <c r="E32" s="143"/>
      <c r="F32" s="78" t="s">
        <v>25</v>
      </c>
      <c r="G32" s="78" t="s">
        <v>28</v>
      </c>
      <c r="H32" s="78" t="s">
        <v>25</v>
      </c>
      <c r="I32" s="78" t="s">
        <v>28</v>
      </c>
      <c r="J32" s="78" t="s">
        <v>25</v>
      </c>
      <c r="K32" s="21"/>
      <c r="L32" s="21"/>
      <c r="M32" s="21"/>
    </row>
    <row r="33" spans="2:11" s="23" customFormat="1" ht="20.100000000000001" customHeight="1">
      <c r="B33" s="152">
        <v>4257</v>
      </c>
      <c r="C33" s="157" t="s">
        <v>58</v>
      </c>
      <c r="D33" s="106" t="s">
        <v>10</v>
      </c>
      <c r="E33" s="107" t="s">
        <v>11</v>
      </c>
      <c r="F33" s="108">
        <f>37536378+606627+3822946</f>
        <v>41965951</v>
      </c>
      <c r="G33" s="138">
        <v>145362</v>
      </c>
      <c r="H33" s="108">
        <f>145620229+221920+9973650</f>
        <v>155815799</v>
      </c>
      <c r="I33" s="138">
        <v>884275</v>
      </c>
      <c r="J33" s="108">
        <f>F33+H33</f>
        <v>197781750</v>
      </c>
      <c r="K33" s="29"/>
    </row>
    <row r="34" spans="2:11" s="23" customFormat="1" ht="20.100000000000001" customHeight="1">
      <c r="B34" s="152"/>
      <c r="C34" s="157"/>
      <c r="D34" s="106" t="s">
        <v>12</v>
      </c>
      <c r="E34" s="109" t="s">
        <v>13</v>
      </c>
      <c r="F34" s="108">
        <v>2329670</v>
      </c>
      <c r="G34" s="138"/>
      <c r="H34" s="108">
        <v>6926535</v>
      </c>
      <c r="I34" s="138"/>
      <c r="J34" s="108">
        <f t="shared" ref="J34:J51" si="3">F34+H34</f>
        <v>9256205</v>
      </c>
      <c r="K34" s="29"/>
    </row>
    <row r="35" spans="2:11" s="23" customFormat="1" ht="20.100000000000001" customHeight="1">
      <c r="B35" s="152"/>
      <c r="C35" s="110" t="s">
        <v>59</v>
      </c>
      <c r="D35" s="111" t="s">
        <v>10</v>
      </c>
      <c r="E35" s="112" t="s">
        <v>11</v>
      </c>
      <c r="F35" s="89">
        <f>1513703+98000</f>
        <v>1611703</v>
      </c>
      <c r="G35" s="90">
        <v>870</v>
      </c>
      <c r="H35" s="89">
        <v>1650000</v>
      </c>
      <c r="I35" s="90">
        <v>1150</v>
      </c>
      <c r="J35" s="89">
        <f t="shared" si="3"/>
        <v>3261703</v>
      </c>
    </row>
    <row r="36" spans="2:11" s="23" customFormat="1" ht="20.100000000000001" customHeight="1">
      <c r="B36" s="152"/>
      <c r="C36" s="153" t="s">
        <v>67</v>
      </c>
      <c r="D36" s="106" t="s">
        <v>10</v>
      </c>
      <c r="E36" s="107" t="s">
        <v>11</v>
      </c>
      <c r="F36" s="108">
        <v>250000</v>
      </c>
      <c r="G36" s="138">
        <v>1</v>
      </c>
      <c r="H36" s="108">
        <v>0</v>
      </c>
      <c r="I36" s="151">
        <v>0</v>
      </c>
      <c r="J36" s="108">
        <f>H36+F36</f>
        <v>250000</v>
      </c>
    </row>
    <row r="37" spans="2:11" s="23" customFormat="1" ht="24" customHeight="1">
      <c r="B37" s="152"/>
      <c r="C37" s="153"/>
      <c r="D37" s="106" t="s">
        <v>12</v>
      </c>
      <c r="E37" s="109" t="s">
        <v>13</v>
      </c>
      <c r="F37" s="108">
        <v>5500000</v>
      </c>
      <c r="G37" s="138"/>
      <c r="H37" s="108">
        <v>0</v>
      </c>
      <c r="I37" s="151"/>
      <c r="J37" s="108">
        <f t="shared" si="3"/>
        <v>5500000</v>
      </c>
    </row>
    <row r="38" spans="2:11" s="23" customFormat="1" ht="20.100000000000001" customHeight="1">
      <c r="B38" s="152"/>
      <c r="C38" s="158" t="s">
        <v>16</v>
      </c>
      <c r="D38" s="111" t="s">
        <v>10</v>
      </c>
      <c r="E38" s="112" t="s">
        <v>11</v>
      </c>
      <c r="F38" s="89">
        <v>1834370</v>
      </c>
      <c r="G38" s="154">
        <v>408</v>
      </c>
      <c r="H38" s="89">
        <v>0</v>
      </c>
      <c r="I38" s="90">
        <v>0</v>
      </c>
      <c r="J38" s="89">
        <f t="shared" si="3"/>
        <v>1834370</v>
      </c>
    </row>
    <row r="39" spans="2:11" s="23" customFormat="1" ht="15" customHeight="1">
      <c r="B39" s="152"/>
      <c r="C39" s="158"/>
      <c r="D39" s="111" t="s">
        <v>12</v>
      </c>
      <c r="E39" s="112" t="s">
        <v>13</v>
      </c>
      <c r="F39" s="89">
        <v>14000</v>
      </c>
      <c r="G39" s="154"/>
      <c r="H39" s="89">
        <v>0</v>
      </c>
      <c r="I39" s="90">
        <v>0</v>
      </c>
      <c r="J39" s="89">
        <f t="shared" si="3"/>
        <v>14000</v>
      </c>
    </row>
    <row r="40" spans="2:11" s="48" customFormat="1" ht="20.100000000000001" customHeight="1">
      <c r="B40" s="152"/>
      <c r="C40" s="160" t="s">
        <v>60</v>
      </c>
      <c r="D40" s="113" t="s">
        <v>10</v>
      </c>
      <c r="E40" s="114" t="s">
        <v>11</v>
      </c>
      <c r="F40" s="101">
        <v>18468807</v>
      </c>
      <c r="G40" s="159">
        <v>56</v>
      </c>
      <c r="H40" s="115">
        <v>10138355</v>
      </c>
      <c r="I40" s="159">
        <v>104</v>
      </c>
      <c r="J40" s="101">
        <f t="shared" si="3"/>
        <v>28607162</v>
      </c>
      <c r="K40" s="56"/>
    </row>
    <row r="41" spans="2:11" s="48" customFormat="1" ht="20.100000000000001" customHeight="1">
      <c r="B41" s="152"/>
      <c r="C41" s="160"/>
      <c r="D41" s="113" t="s">
        <v>12</v>
      </c>
      <c r="E41" s="114" t="s">
        <v>13</v>
      </c>
      <c r="F41" s="101">
        <v>300000</v>
      </c>
      <c r="G41" s="159"/>
      <c r="H41" s="115">
        <v>5855904</v>
      </c>
      <c r="I41" s="159"/>
      <c r="J41" s="101">
        <f t="shared" si="3"/>
        <v>6155904</v>
      </c>
    </row>
    <row r="42" spans="2:11" s="48" customFormat="1" ht="20.100000000000001" customHeight="1">
      <c r="B42" s="152"/>
      <c r="C42" s="116" t="s">
        <v>61</v>
      </c>
      <c r="D42" s="111" t="s">
        <v>10</v>
      </c>
      <c r="E42" s="112" t="s">
        <v>11</v>
      </c>
      <c r="F42" s="89">
        <v>0</v>
      </c>
      <c r="G42" s="117">
        <v>0</v>
      </c>
      <c r="H42" s="118">
        <v>12579371</v>
      </c>
      <c r="I42" s="117">
        <v>47309</v>
      </c>
      <c r="J42" s="89">
        <f>H42+F42</f>
        <v>12579371</v>
      </c>
    </row>
    <row r="43" spans="2:11" s="48" customFormat="1" ht="30" customHeight="1">
      <c r="B43" s="152"/>
      <c r="C43" s="119" t="s">
        <v>36</v>
      </c>
      <c r="D43" s="113" t="s">
        <v>10</v>
      </c>
      <c r="E43" s="114" t="s">
        <v>11</v>
      </c>
      <c r="F43" s="101">
        <v>127065</v>
      </c>
      <c r="G43" s="120">
        <v>1</v>
      </c>
      <c r="H43" s="115">
        <v>0</v>
      </c>
      <c r="I43" s="120">
        <v>0</v>
      </c>
      <c r="J43" s="101">
        <f t="shared" si="3"/>
        <v>127065</v>
      </c>
    </row>
    <row r="44" spans="2:11" s="48" customFormat="1" ht="20.100000000000001" customHeight="1">
      <c r="B44" s="152"/>
      <c r="C44" s="155" t="s">
        <v>44</v>
      </c>
      <c r="D44" s="111" t="s">
        <v>10</v>
      </c>
      <c r="E44" s="121" t="s">
        <v>11</v>
      </c>
      <c r="F44" s="118">
        <v>8960444</v>
      </c>
      <c r="G44" s="156">
        <v>18</v>
      </c>
      <c r="H44" s="118">
        <v>39795428</v>
      </c>
      <c r="I44" s="156">
        <v>38</v>
      </c>
      <c r="J44" s="89">
        <f t="shared" si="3"/>
        <v>48755872</v>
      </c>
      <c r="K44" s="56"/>
    </row>
    <row r="45" spans="2:11" s="51" customFormat="1" ht="20.100000000000001" customHeight="1">
      <c r="B45" s="152"/>
      <c r="C45" s="155"/>
      <c r="D45" s="111" t="s">
        <v>12</v>
      </c>
      <c r="E45" s="112" t="s">
        <v>13</v>
      </c>
      <c r="F45" s="118">
        <v>250000</v>
      </c>
      <c r="G45" s="156"/>
      <c r="H45" s="118">
        <v>3739900</v>
      </c>
      <c r="I45" s="156"/>
      <c r="J45" s="89">
        <f t="shared" si="3"/>
        <v>3989900</v>
      </c>
    </row>
    <row r="46" spans="2:11" s="51" customFormat="1" ht="33.950000000000003" customHeight="1">
      <c r="B46" s="152"/>
      <c r="C46" s="119" t="s">
        <v>38</v>
      </c>
      <c r="D46" s="113" t="s">
        <v>10</v>
      </c>
      <c r="E46" s="114" t="s">
        <v>11</v>
      </c>
      <c r="F46" s="115">
        <v>0</v>
      </c>
      <c r="G46" s="120">
        <v>0</v>
      </c>
      <c r="H46" s="115">
        <v>750000</v>
      </c>
      <c r="I46" s="120">
        <v>1</v>
      </c>
      <c r="J46" s="101">
        <f t="shared" si="3"/>
        <v>750000</v>
      </c>
    </row>
    <row r="47" spans="2:11" s="51" customFormat="1" ht="20.100000000000001" customHeight="1">
      <c r="B47" s="152"/>
      <c r="C47" s="155" t="s">
        <v>37</v>
      </c>
      <c r="D47" s="111" t="s">
        <v>10</v>
      </c>
      <c r="E47" s="121" t="s">
        <v>11</v>
      </c>
      <c r="F47" s="118">
        <v>1220400</v>
      </c>
      <c r="G47" s="156">
        <v>2</v>
      </c>
      <c r="H47" s="118">
        <v>3864880</v>
      </c>
      <c r="I47" s="156">
        <v>57</v>
      </c>
      <c r="J47" s="89">
        <f>F47+H47</f>
        <v>5085280</v>
      </c>
    </row>
    <row r="48" spans="2:11" s="51" customFormat="1" ht="20.100000000000001" customHeight="1">
      <c r="B48" s="152"/>
      <c r="C48" s="155"/>
      <c r="D48" s="111" t="s">
        <v>12</v>
      </c>
      <c r="E48" s="112" t="s">
        <v>13</v>
      </c>
      <c r="F48" s="118">
        <v>12250000</v>
      </c>
      <c r="G48" s="156"/>
      <c r="H48" s="118">
        <v>4200000</v>
      </c>
      <c r="I48" s="156"/>
      <c r="J48" s="89">
        <f>F48+H48</f>
        <v>16450000</v>
      </c>
    </row>
    <row r="49" spans="2:16" s="48" customFormat="1" ht="33.950000000000003" customHeight="1">
      <c r="B49" s="144" t="s">
        <v>29</v>
      </c>
      <c r="C49" s="119" t="s">
        <v>51</v>
      </c>
      <c r="D49" s="113" t="s">
        <v>10</v>
      </c>
      <c r="E49" s="114" t="s">
        <v>11</v>
      </c>
      <c r="F49" s="115">
        <v>53000</v>
      </c>
      <c r="G49" s="120">
        <v>4</v>
      </c>
      <c r="H49" s="115">
        <v>60000</v>
      </c>
      <c r="I49" s="120">
        <v>1</v>
      </c>
      <c r="J49" s="101">
        <f t="shared" si="3"/>
        <v>113000</v>
      </c>
    </row>
    <row r="50" spans="2:16" s="48" customFormat="1" ht="33.950000000000003" customHeight="1">
      <c r="B50" s="144"/>
      <c r="C50" s="116" t="s">
        <v>52</v>
      </c>
      <c r="D50" s="111" t="s">
        <v>10</v>
      </c>
      <c r="E50" s="122" t="s">
        <v>11</v>
      </c>
      <c r="F50" s="118">
        <v>155000</v>
      </c>
      <c r="G50" s="117">
        <v>3</v>
      </c>
      <c r="H50" s="118">
        <v>381173</v>
      </c>
      <c r="I50" s="117">
        <v>11</v>
      </c>
      <c r="J50" s="89">
        <f t="shared" si="3"/>
        <v>536173</v>
      </c>
    </row>
    <row r="51" spans="2:16" s="23" customFormat="1" ht="20.100000000000001" customHeight="1">
      <c r="B51" s="125">
        <v>4224</v>
      </c>
      <c r="C51" s="119" t="s">
        <v>68</v>
      </c>
      <c r="D51" s="113" t="s">
        <v>10</v>
      </c>
      <c r="E51" s="114" t="s">
        <v>11</v>
      </c>
      <c r="F51" s="115">
        <v>10000</v>
      </c>
      <c r="G51" s="120">
        <v>20</v>
      </c>
      <c r="H51" s="115">
        <v>0</v>
      </c>
      <c r="I51" s="120">
        <v>0</v>
      </c>
      <c r="J51" s="101">
        <f t="shared" si="3"/>
        <v>10000</v>
      </c>
    </row>
    <row r="52" spans="2:16" s="23" customFormat="1" ht="33.950000000000003" customHeight="1">
      <c r="B52" s="140" t="s">
        <v>35</v>
      </c>
      <c r="C52" s="116" t="s">
        <v>69</v>
      </c>
      <c r="D52" s="111" t="s">
        <v>12</v>
      </c>
      <c r="E52" s="122" t="s">
        <v>13</v>
      </c>
      <c r="F52" s="118">
        <v>5000000</v>
      </c>
      <c r="G52" s="126">
        <v>0.1384</v>
      </c>
      <c r="H52" s="118">
        <v>0</v>
      </c>
      <c r="I52" s="117">
        <v>0</v>
      </c>
      <c r="J52" s="89">
        <f>F52+H52</f>
        <v>5000000</v>
      </c>
    </row>
    <row r="53" spans="2:16" s="23" customFormat="1" ht="20.100000000000001" customHeight="1">
      <c r="B53" s="140"/>
      <c r="C53" s="119" t="s">
        <v>70</v>
      </c>
      <c r="D53" s="113" t="s">
        <v>12</v>
      </c>
      <c r="E53" s="114" t="s">
        <v>13</v>
      </c>
      <c r="F53" s="115">
        <v>0</v>
      </c>
      <c r="G53" s="127">
        <v>0</v>
      </c>
      <c r="H53" s="115">
        <v>3000000</v>
      </c>
      <c r="I53" s="128">
        <v>8.3299999999999999E-2</v>
      </c>
      <c r="J53" s="101">
        <f t="shared" ref="J53:J67" si="4">F53+H53</f>
        <v>3000000</v>
      </c>
      <c r="K53" s="57"/>
    </row>
    <row r="54" spans="2:16" s="23" customFormat="1" ht="33.950000000000003" customHeight="1">
      <c r="B54" s="140"/>
      <c r="C54" s="116" t="s">
        <v>39</v>
      </c>
      <c r="D54" s="111" t="s">
        <v>12</v>
      </c>
      <c r="E54" s="122" t="s">
        <v>13</v>
      </c>
      <c r="F54" s="118">
        <v>0</v>
      </c>
      <c r="G54" s="129">
        <v>0</v>
      </c>
      <c r="H54" s="118">
        <v>500000</v>
      </c>
      <c r="I54" s="126">
        <v>1.0699999999999999E-2</v>
      </c>
      <c r="J54" s="89">
        <f t="shared" si="4"/>
        <v>500000</v>
      </c>
    </row>
    <row r="55" spans="2:16" s="23" customFormat="1" ht="33.950000000000003" customHeight="1">
      <c r="B55" s="140"/>
      <c r="C55" s="119" t="s">
        <v>76</v>
      </c>
      <c r="D55" s="113" t="s">
        <v>12</v>
      </c>
      <c r="E55" s="114" t="s">
        <v>13</v>
      </c>
      <c r="F55" s="115">
        <v>0</v>
      </c>
      <c r="G55" s="127">
        <v>0</v>
      </c>
      <c r="H55" s="115">
        <v>500000</v>
      </c>
      <c r="I55" s="130">
        <v>3.78E-2</v>
      </c>
      <c r="J55" s="101">
        <f t="shared" si="4"/>
        <v>500000</v>
      </c>
    </row>
    <row r="56" spans="2:16" s="23" customFormat="1" ht="30" customHeight="1">
      <c r="B56" s="140"/>
      <c r="C56" s="116" t="s">
        <v>40</v>
      </c>
      <c r="D56" s="111" t="s">
        <v>12</v>
      </c>
      <c r="E56" s="122" t="s">
        <v>13</v>
      </c>
      <c r="F56" s="118">
        <v>0</v>
      </c>
      <c r="G56" s="129">
        <v>0</v>
      </c>
      <c r="H56" s="118">
        <v>80000</v>
      </c>
      <c r="I56" s="126">
        <v>3.5999999999999999E-3</v>
      </c>
      <c r="J56" s="89">
        <f t="shared" si="4"/>
        <v>80000</v>
      </c>
    </row>
    <row r="57" spans="2:16" s="23" customFormat="1" ht="33.950000000000003" customHeight="1">
      <c r="B57" s="140"/>
      <c r="C57" s="119" t="s">
        <v>41</v>
      </c>
      <c r="D57" s="113" t="s">
        <v>12</v>
      </c>
      <c r="E57" s="114" t="s">
        <v>13</v>
      </c>
      <c r="F57" s="115">
        <v>0</v>
      </c>
      <c r="G57" s="127">
        <v>0</v>
      </c>
      <c r="H57" s="115">
        <v>55000</v>
      </c>
      <c r="I57" s="130">
        <v>5.1999999999999998E-3</v>
      </c>
      <c r="J57" s="101">
        <f t="shared" si="4"/>
        <v>55000</v>
      </c>
    </row>
    <row r="58" spans="2:16" s="23" customFormat="1" ht="20.100000000000001" customHeight="1">
      <c r="B58" s="140"/>
      <c r="C58" s="116" t="s">
        <v>42</v>
      </c>
      <c r="D58" s="111" t="s">
        <v>12</v>
      </c>
      <c r="E58" s="122" t="s">
        <v>13</v>
      </c>
      <c r="F58" s="118">
        <v>0</v>
      </c>
      <c r="G58" s="129">
        <v>0</v>
      </c>
      <c r="H58" s="118">
        <v>1171500</v>
      </c>
      <c r="I58" s="126">
        <v>4.8500000000000001E-2</v>
      </c>
      <c r="J58" s="89">
        <f t="shared" si="4"/>
        <v>1171500</v>
      </c>
    </row>
    <row r="59" spans="2:16" s="23" customFormat="1" ht="20.100000000000001" customHeight="1">
      <c r="B59" s="140"/>
      <c r="C59" s="119" t="s">
        <v>71</v>
      </c>
      <c r="D59" s="113" t="s">
        <v>12</v>
      </c>
      <c r="E59" s="114" t="s">
        <v>13</v>
      </c>
      <c r="F59" s="115">
        <v>0</v>
      </c>
      <c r="G59" s="127">
        <v>0</v>
      </c>
      <c r="H59" s="115">
        <v>1750000</v>
      </c>
      <c r="I59" s="130">
        <v>0.3044</v>
      </c>
      <c r="J59" s="101">
        <f t="shared" si="4"/>
        <v>1750000</v>
      </c>
    </row>
    <row r="60" spans="2:16" s="23" customFormat="1" ht="33.950000000000003" customHeight="1">
      <c r="B60" s="140"/>
      <c r="C60" s="116" t="s">
        <v>43</v>
      </c>
      <c r="D60" s="111" t="s">
        <v>12</v>
      </c>
      <c r="E60" s="122" t="s">
        <v>13</v>
      </c>
      <c r="F60" s="118">
        <v>0</v>
      </c>
      <c r="G60" s="129">
        <v>0</v>
      </c>
      <c r="H60" s="118">
        <v>2000000</v>
      </c>
      <c r="I60" s="126">
        <v>0.1087</v>
      </c>
      <c r="J60" s="89">
        <f t="shared" si="4"/>
        <v>2000000</v>
      </c>
    </row>
    <row r="61" spans="2:16" s="23" customFormat="1" ht="33.950000000000003" customHeight="1">
      <c r="B61" s="140"/>
      <c r="C61" s="119" t="s">
        <v>45</v>
      </c>
      <c r="D61" s="113" t="s">
        <v>12</v>
      </c>
      <c r="E61" s="114" t="s">
        <v>13</v>
      </c>
      <c r="F61" s="115">
        <v>0</v>
      </c>
      <c r="G61" s="127">
        <v>0</v>
      </c>
      <c r="H61" s="115">
        <v>2000000</v>
      </c>
      <c r="I61" s="130">
        <v>8.2299999999999998E-2</v>
      </c>
      <c r="J61" s="101">
        <f t="shared" si="4"/>
        <v>2000000</v>
      </c>
    </row>
    <row r="62" spans="2:16" s="24" customFormat="1" ht="33.950000000000003" customHeight="1">
      <c r="B62" s="140"/>
      <c r="C62" s="116" t="s">
        <v>72</v>
      </c>
      <c r="D62" s="111" t="s">
        <v>12</v>
      </c>
      <c r="E62" s="122" t="s">
        <v>13</v>
      </c>
      <c r="F62" s="118">
        <v>0</v>
      </c>
      <c r="G62" s="129">
        <v>0</v>
      </c>
      <c r="H62" s="118">
        <v>1219000</v>
      </c>
      <c r="I62" s="126">
        <v>0.47099999999999997</v>
      </c>
      <c r="J62" s="89">
        <f t="shared" si="4"/>
        <v>1219000</v>
      </c>
      <c r="K62" s="54"/>
      <c r="L62" s="25"/>
      <c r="M62" s="25"/>
      <c r="N62" s="26"/>
      <c r="O62" s="26"/>
      <c r="P62" s="26"/>
    </row>
    <row r="63" spans="2:16" s="24" customFormat="1" ht="20.100000000000001" customHeight="1">
      <c r="B63" s="140"/>
      <c r="C63" s="119" t="s">
        <v>46</v>
      </c>
      <c r="D63" s="113" t="s">
        <v>12</v>
      </c>
      <c r="E63" s="114" t="s">
        <v>13</v>
      </c>
      <c r="F63" s="115">
        <v>0</v>
      </c>
      <c r="G63" s="127">
        <v>0</v>
      </c>
      <c r="H63" s="115">
        <v>55000</v>
      </c>
      <c r="I63" s="130">
        <v>6.7999999999999996E-3</v>
      </c>
      <c r="J63" s="101">
        <f t="shared" si="4"/>
        <v>55000</v>
      </c>
      <c r="K63" s="54"/>
      <c r="L63" s="25"/>
      <c r="M63" s="25"/>
      <c r="N63" s="26"/>
      <c r="O63" s="26"/>
      <c r="P63" s="26"/>
    </row>
    <row r="64" spans="2:16" s="24" customFormat="1" ht="33.950000000000003" customHeight="1">
      <c r="B64" s="140"/>
      <c r="C64" s="116" t="s">
        <v>47</v>
      </c>
      <c r="D64" s="111" t="s">
        <v>12</v>
      </c>
      <c r="E64" s="122" t="s">
        <v>13</v>
      </c>
      <c r="F64" s="118">
        <v>0</v>
      </c>
      <c r="G64" s="129">
        <v>0</v>
      </c>
      <c r="H64" s="118">
        <v>367000</v>
      </c>
      <c r="I64" s="126">
        <v>0.35360000000000003</v>
      </c>
      <c r="J64" s="89">
        <f t="shared" si="4"/>
        <v>367000</v>
      </c>
      <c r="K64" s="54"/>
      <c r="L64" s="25"/>
      <c r="M64" s="25"/>
      <c r="N64" s="26"/>
      <c r="O64" s="26"/>
      <c r="P64" s="26"/>
    </row>
    <row r="65" spans="1:239" s="24" customFormat="1" ht="30" customHeight="1">
      <c r="B65" s="140"/>
      <c r="C65" s="119" t="s">
        <v>73</v>
      </c>
      <c r="D65" s="113" t="s">
        <v>12</v>
      </c>
      <c r="E65" s="114" t="s">
        <v>13</v>
      </c>
      <c r="F65" s="115">
        <v>0</v>
      </c>
      <c r="G65" s="127">
        <v>0</v>
      </c>
      <c r="H65" s="115">
        <v>1295000</v>
      </c>
      <c r="I65" s="130">
        <v>0.56479999999999997</v>
      </c>
      <c r="J65" s="101">
        <f t="shared" si="4"/>
        <v>1295000</v>
      </c>
      <c r="K65" s="54"/>
      <c r="L65" s="25"/>
      <c r="M65" s="25"/>
      <c r="N65" s="26"/>
      <c r="O65" s="26"/>
      <c r="P65" s="26"/>
    </row>
    <row r="66" spans="1:239" s="24" customFormat="1" ht="20.100000000000001" customHeight="1">
      <c r="B66" s="140"/>
      <c r="C66" s="116" t="s">
        <v>74</v>
      </c>
      <c r="D66" s="111" t="s">
        <v>12</v>
      </c>
      <c r="E66" s="122" t="s">
        <v>13</v>
      </c>
      <c r="F66" s="118">
        <v>0</v>
      </c>
      <c r="G66" s="129">
        <v>0</v>
      </c>
      <c r="H66" s="118">
        <v>450000</v>
      </c>
      <c r="I66" s="126">
        <v>0.1903</v>
      </c>
      <c r="J66" s="89">
        <f t="shared" si="4"/>
        <v>450000</v>
      </c>
      <c r="K66" s="54"/>
      <c r="L66" s="25"/>
      <c r="M66" s="25"/>
      <c r="N66" s="26"/>
      <c r="O66" s="26"/>
      <c r="P66" s="26"/>
    </row>
    <row r="67" spans="1:239" s="24" customFormat="1" ht="18.75" customHeight="1">
      <c r="B67" s="140"/>
      <c r="C67" s="119" t="s">
        <v>75</v>
      </c>
      <c r="D67" s="113" t="s">
        <v>12</v>
      </c>
      <c r="E67" s="114" t="s">
        <v>13</v>
      </c>
      <c r="F67" s="115">
        <v>0</v>
      </c>
      <c r="G67" s="127">
        <v>0</v>
      </c>
      <c r="H67" s="115">
        <v>95000</v>
      </c>
      <c r="I67" s="130">
        <v>8.09E-2</v>
      </c>
      <c r="J67" s="101">
        <f t="shared" si="4"/>
        <v>95000</v>
      </c>
      <c r="K67" s="54"/>
      <c r="L67" s="25"/>
      <c r="M67" s="25"/>
      <c r="N67" s="26"/>
      <c r="O67" s="26"/>
      <c r="P67" s="26"/>
    </row>
    <row r="68" spans="1:239" s="19" customFormat="1" ht="21" customHeight="1">
      <c r="B68" s="141" t="s">
        <v>17</v>
      </c>
      <c r="C68" s="141"/>
      <c r="D68" s="141"/>
      <c r="E68" s="141"/>
      <c r="F68" s="97">
        <f>SUM(F33:F67)</f>
        <v>100300410</v>
      </c>
      <c r="G68" s="98"/>
      <c r="H68" s="97">
        <f>SUM(H33:H67)</f>
        <v>260294845</v>
      </c>
      <c r="I68" s="98"/>
      <c r="J68" s="97">
        <f>SUM(J33:J67)</f>
        <v>360595255</v>
      </c>
      <c r="K68" s="20"/>
      <c r="L68" s="20"/>
      <c r="M68" s="20"/>
    </row>
    <row r="69" spans="1:239" s="19" customFormat="1" ht="17.100000000000001" customHeight="1">
      <c r="A69" s="58"/>
      <c r="B69" s="61"/>
      <c r="C69" s="61"/>
      <c r="D69" s="61"/>
      <c r="E69" s="61"/>
      <c r="F69" s="62"/>
      <c r="G69" s="62"/>
      <c r="H69" s="62"/>
      <c r="I69" s="62"/>
      <c r="J69" s="62"/>
      <c r="K69" s="20"/>
      <c r="L69" s="20"/>
      <c r="M69" s="20"/>
    </row>
    <row r="70" spans="1:239" s="19" customFormat="1" ht="20.25" customHeight="1">
      <c r="B70" s="142" t="s">
        <v>18</v>
      </c>
      <c r="C70" s="142"/>
      <c r="D70" s="142"/>
      <c r="E70" s="142"/>
      <c r="F70" s="142"/>
      <c r="G70" s="142"/>
      <c r="H70" s="142"/>
      <c r="I70" s="142"/>
      <c r="J70" s="142"/>
      <c r="K70" s="20"/>
      <c r="L70" s="20"/>
      <c r="M70" s="20"/>
    </row>
    <row r="71" spans="1:239" s="22" customFormat="1" ht="18.95" customHeight="1">
      <c r="B71" s="141" t="s">
        <v>21</v>
      </c>
      <c r="C71" s="141"/>
      <c r="D71" s="143" t="s">
        <v>22</v>
      </c>
      <c r="E71" s="143"/>
      <c r="F71" s="143" t="s">
        <v>23</v>
      </c>
      <c r="G71" s="143"/>
      <c r="H71" s="143" t="s">
        <v>24</v>
      </c>
      <c r="I71" s="143"/>
      <c r="J71" s="78" t="s">
        <v>2</v>
      </c>
      <c r="K71" s="21"/>
      <c r="L71" s="21"/>
      <c r="M71" s="21"/>
    </row>
    <row r="72" spans="1:239" s="22" customFormat="1" ht="33.950000000000003" customHeight="1">
      <c r="B72" s="141"/>
      <c r="C72" s="141"/>
      <c r="D72" s="143"/>
      <c r="E72" s="143"/>
      <c r="F72" s="78" t="s">
        <v>25</v>
      </c>
      <c r="G72" s="78" t="s">
        <v>28</v>
      </c>
      <c r="H72" s="78" t="s">
        <v>25</v>
      </c>
      <c r="I72" s="78" t="s">
        <v>28</v>
      </c>
      <c r="J72" s="78" t="s">
        <v>25</v>
      </c>
      <c r="K72" s="21"/>
      <c r="L72" s="21"/>
      <c r="M72" s="21"/>
    </row>
    <row r="73" spans="1:239" s="28" customFormat="1" ht="33" customHeight="1">
      <c r="B73" s="131" t="s">
        <v>53</v>
      </c>
      <c r="C73" s="132" t="s">
        <v>62</v>
      </c>
      <c r="D73" s="113" t="s">
        <v>12</v>
      </c>
      <c r="E73" s="123" t="s">
        <v>13</v>
      </c>
      <c r="F73" s="115">
        <v>0</v>
      </c>
      <c r="G73" s="133">
        <v>0</v>
      </c>
      <c r="H73" s="101">
        <v>2000000</v>
      </c>
      <c r="I73" s="134">
        <v>0.159</v>
      </c>
      <c r="J73" s="101">
        <f>F73+H73</f>
        <v>2000000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</row>
    <row r="74" spans="1:239" s="24" customFormat="1" ht="21" customHeight="1">
      <c r="B74" s="141" t="s">
        <v>19</v>
      </c>
      <c r="C74" s="141"/>
      <c r="D74" s="141"/>
      <c r="E74" s="141"/>
      <c r="F74" s="97">
        <f>SUM(F73:F73)</f>
        <v>0</v>
      </c>
      <c r="G74" s="98"/>
      <c r="H74" s="97">
        <f>H73</f>
        <v>2000000</v>
      </c>
      <c r="I74" s="98"/>
      <c r="J74" s="97">
        <f>SUM(J73:J73)</f>
        <v>2000000</v>
      </c>
      <c r="K74" s="25"/>
      <c r="L74" s="25"/>
      <c r="M74" s="25"/>
      <c r="N74" s="26"/>
      <c r="O74" s="26"/>
      <c r="P74" s="26"/>
    </row>
    <row r="75" spans="1:239" s="24" customFormat="1" ht="17.100000000000001" customHeight="1">
      <c r="B75" s="61"/>
      <c r="C75" s="61"/>
      <c r="D75" s="61"/>
      <c r="E75" s="61"/>
      <c r="F75" s="62"/>
      <c r="G75" s="62"/>
      <c r="H75" s="62"/>
      <c r="I75" s="62"/>
      <c r="J75" s="62"/>
      <c r="K75" s="25"/>
      <c r="L75" s="25"/>
      <c r="M75" s="25"/>
      <c r="N75" s="26"/>
      <c r="O75" s="26"/>
      <c r="P75" s="26"/>
    </row>
    <row r="76" spans="1:239" s="24" customFormat="1" ht="18.75" customHeight="1">
      <c r="B76" s="142" t="s">
        <v>32</v>
      </c>
      <c r="C76" s="142"/>
      <c r="D76" s="142"/>
      <c r="E76" s="142"/>
      <c r="F76" s="142"/>
      <c r="G76" s="142"/>
      <c r="H76" s="142"/>
      <c r="I76" s="142"/>
      <c r="J76" s="142"/>
      <c r="K76" s="25"/>
      <c r="L76" s="25"/>
      <c r="M76" s="25"/>
      <c r="N76" s="26"/>
      <c r="O76" s="26"/>
      <c r="P76" s="26"/>
    </row>
    <row r="77" spans="1:239" s="22" customFormat="1" ht="18.95" customHeight="1">
      <c r="B77" s="141" t="s">
        <v>21</v>
      </c>
      <c r="C77" s="141"/>
      <c r="D77" s="143" t="s">
        <v>22</v>
      </c>
      <c r="E77" s="143"/>
      <c r="F77" s="143" t="s">
        <v>23</v>
      </c>
      <c r="G77" s="143"/>
      <c r="H77" s="143" t="s">
        <v>24</v>
      </c>
      <c r="I77" s="143"/>
      <c r="J77" s="78" t="s">
        <v>2</v>
      </c>
      <c r="K77" s="21"/>
      <c r="L77" s="21"/>
      <c r="M77" s="21"/>
    </row>
    <row r="78" spans="1:239" s="22" customFormat="1" ht="33.950000000000003" customHeight="1">
      <c r="B78" s="141"/>
      <c r="C78" s="141"/>
      <c r="D78" s="143"/>
      <c r="E78" s="143"/>
      <c r="F78" s="78" t="s">
        <v>25</v>
      </c>
      <c r="G78" s="78" t="s">
        <v>28</v>
      </c>
      <c r="H78" s="78" t="s">
        <v>25</v>
      </c>
      <c r="I78" s="78" t="s">
        <v>28</v>
      </c>
      <c r="J78" s="78" t="s">
        <v>25</v>
      </c>
      <c r="K78" s="21"/>
      <c r="L78" s="21"/>
      <c r="M78" s="21"/>
    </row>
    <row r="79" spans="1:239" s="24" customFormat="1" ht="45" customHeight="1">
      <c r="B79" s="135" t="s">
        <v>50</v>
      </c>
      <c r="C79" s="124" t="s">
        <v>63</v>
      </c>
      <c r="D79" s="113" t="s">
        <v>10</v>
      </c>
      <c r="E79" s="123" t="s">
        <v>11</v>
      </c>
      <c r="F79" s="101">
        <v>32000</v>
      </c>
      <c r="G79" s="84">
        <v>0</v>
      </c>
      <c r="H79" s="101">
        <v>0</v>
      </c>
      <c r="I79" s="84">
        <v>0</v>
      </c>
      <c r="J79" s="101">
        <f>F79+H79</f>
        <v>32000</v>
      </c>
      <c r="K79" s="25"/>
      <c r="L79" s="25"/>
      <c r="M79" s="25"/>
      <c r="N79" s="26"/>
      <c r="O79" s="26"/>
      <c r="P79" s="26"/>
    </row>
    <row r="80" spans="1:239" s="50" customFormat="1" ht="21" customHeight="1">
      <c r="B80" s="141" t="s">
        <v>33</v>
      </c>
      <c r="C80" s="141"/>
      <c r="D80" s="141"/>
      <c r="E80" s="141"/>
      <c r="F80" s="97">
        <f>F79</f>
        <v>32000</v>
      </c>
      <c r="G80" s="98"/>
      <c r="H80" s="97">
        <f>H79</f>
        <v>0</v>
      </c>
      <c r="I80" s="98"/>
      <c r="J80" s="97">
        <f>J79</f>
        <v>32000</v>
      </c>
      <c r="K80" s="49"/>
      <c r="L80" s="49"/>
      <c r="M80" s="49"/>
    </row>
    <row r="81" spans="2:228" s="24" customFormat="1" ht="15.75" customHeight="1">
      <c r="B81" s="75"/>
      <c r="C81" s="76"/>
      <c r="D81" s="76"/>
      <c r="E81" s="76"/>
      <c r="F81" s="77"/>
      <c r="G81" s="77"/>
      <c r="H81" s="77"/>
      <c r="I81" s="31"/>
      <c r="J81" s="32"/>
      <c r="K81" s="23"/>
      <c r="L81" s="23"/>
      <c r="M81" s="23"/>
    </row>
    <row r="82" spans="2:228" s="30" customFormat="1" ht="20.25" customHeight="1">
      <c r="B82" s="139" t="s">
        <v>20</v>
      </c>
      <c r="C82" s="139"/>
      <c r="D82" s="139"/>
      <c r="E82" s="139"/>
      <c r="F82" s="136">
        <f>F16+F28+F68+F74+F80</f>
        <v>956167172</v>
      </c>
      <c r="G82" s="137"/>
      <c r="H82" s="136">
        <f>H16+H28+H68+H74+H80</f>
        <v>2422652405</v>
      </c>
      <c r="I82" s="137"/>
      <c r="J82" s="136">
        <f>J16+J28+J68+J74+J80</f>
        <v>3378819577</v>
      </c>
      <c r="K82" s="29">
        <f>J82-H82-F82</f>
        <v>0</v>
      </c>
      <c r="L82" s="23"/>
      <c r="M82" s="23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</row>
    <row r="83" spans="2:228" s="34" customFormat="1">
      <c r="D83" s="35"/>
      <c r="E83" s="36"/>
      <c r="F83" s="44"/>
      <c r="H83" s="55"/>
      <c r="I83" s="52"/>
      <c r="J83" s="52"/>
      <c r="K83" s="55"/>
    </row>
    <row r="84" spans="2:228" s="34" customFormat="1">
      <c r="D84" s="35"/>
      <c r="E84" s="36"/>
      <c r="F84" s="52"/>
      <c r="G84" s="52"/>
      <c r="H84" s="52"/>
      <c r="I84" s="52"/>
      <c r="J84" s="52"/>
    </row>
    <row r="85" spans="2:228" s="34" customFormat="1">
      <c r="D85" s="35"/>
      <c r="E85" s="36"/>
      <c r="F85" s="52"/>
      <c r="G85" s="52"/>
      <c r="H85" s="52"/>
      <c r="I85" s="52"/>
      <c r="J85" s="52"/>
    </row>
    <row r="86" spans="2:228" s="34" customFormat="1">
      <c r="D86" s="35"/>
      <c r="E86" s="36"/>
      <c r="F86" s="52"/>
      <c r="G86" s="52"/>
      <c r="H86" s="52"/>
      <c r="J86" s="52"/>
    </row>
    <row r="87" spans="2:228" s="34" customFormat="1">
      <c r="D87" s="35"/>
      <c r="E87" s="36"/>
      <c r="F87" s="53"/>
      <c r="H87" s="52"/>
      <c r="J87" s="44"/>
    </row>
    <row r="88" spans="2:228" s="34" customFormat="1">
      <c r="D88" s="35"/>
      <c r="E88" s="36"/>
      <c r="F88" s="53"/>
      <c r="H88" s="53"/>
      <c r="J88" s="52"/>
    </row>
    <row r="89" spans="2:228" s="34" customFormat="1">
      <c r="D89" s="35"/>
      <c r="E89" s="36"/>
      <c r="F89" s="53"/>
      <c r="H89" s="53"/>
    </row>
    <row r="90" spans="2:228" s="34" customFormat="1">
      <c r="D90" s="35"/>
      <c r="E90" s="36"/>
    </row>
    <row r="91" spans="2:228" s="34" customFormat="1">
      <c r="D91" s="35"/>
      <c r="E91" s="36"/>
      <c r="F91" s="44"/>
      <c r="H91" s="44"/>
    </row>
    <row r="92" spans="2:228" s="34" customFormat="1">
      <c r="D92" s="35"/>
      <c r="E92" s="36"/>
      <c r="F92" s="55"/>
    </row>
    <row r="93" spans="2:228" s="34" customFormat="1">
      <c r="D93" s="35"/>
      <c r="E93" s="36"/>
    </row>
    <row r="94" spans="2:228" s="34" customFormat="1">
      <c r="D94" s="35"/>
      <c r="E94" s="36"/>
    </row>
    <row r="95" spans="2:228" s="34" customFormat="1">
      <c r="D95" s="35"/>
      <c r="E95" s="36"/>
    </row>
    <row r="96" spans="2:228" s="34" customFormat="1">
      <c r="D96" s="35"/>
      <c r="E96" s="36"/>
    </row>
    <row r="97" spans="3:8" s="34" customFormat="1">
      <c r="D97" s="35"/>
      <c r="E97" s="36"/>
    </row>
    <row r="98" spans="3:8" s="34" customFormat="1">
      <c r="D98" s="35"/>
      <c r="E98" s="36"/>
    </row>
    <row r="99" spans="3:8">
      <c r="C99" s="34"/>
      <c r="D99" s="35"/>
      <c r="E99" s="36"/>
      <c r="F99" s="34"/>
      <c r="G99" s="34"/>
      <c r="H99" s="34"/>
    </row>
    <row r="168" spans="2:13" s="39" customFormat="1">
      <c r="B168" s="33"/>
      <c r="C168" s="33"/>
      <c r="D168" s="37"/>
      <c r="E168" s="38"/>
      <c r="F168" s="33"/>
      <c r="G168" s="33"/>
      <c r="H168" s="33"/>
      <c r="K168" s="40"/>
      <c r="L168" s="40"/>
      <c r="M168" s="40"/>
    </row>
    <row r="169" spans="2:13">
      <c r="F169" s="39"/>
      <c r="G169" s="39"/>
      <c r="H169" s="39"/>
    </row>
    <row r="170" spans="2:13">
      <c r="B170" s="39"/>
    </row>
    <row r="171" spans="2:13" s="43" customFormat="1">
      <c r="B171" s="33"/>
      <c r="C171" s="39"/>
      <c r="D171" s="41"/>
      <c r="E171" s="42"/>
      <c r="F171" s="33"/>
      <c r="G171" s="33"/>
      <c r="H171" s="33"/>
      <c r="K171" s="44"/>
      <c r="L171" s="44"/>
      <c r="M171" s="44"/>
    </row>
    <row r="172" spans="2:13">
      <c r="F172" s="43"/>
      <c r="G172" s="43"/>
      <c r="H172" s="43"/>
    </row>
    <row r="173" spans="2:13">
      <c r="B173" s="43"/>
    </row>
    <row r="174" spans="2:13">
      <c r="C174" s="43"/>
      <c r="D174" s="45"/>
      <c r="E174" s="46"/>
    </row>
  </sheetData>
  <mergeCells count="60">
    <mergeCell ref="B33:B48"/>
    <mergeCell ref="C36:C37"/>
    <mergeCell ref="G36:G37"/>
    <mergeCell ref="I36:I37"/>
    <mergeCell ref="G38:G39"/>
    <mergeCell ref="C47:C48"/>
    <mergeCell ref="G47:G48"/>
    <mergeCell ref="I47:I48"/>
    <mergeCell ref="C44:C45"/>
    <mergeCell ref="G44:G45"/>
    <mergeCell ref="I44:I45"/>
    <mergeCell ref="C33:C34"/>
    <mergeCell ref="C38:C39"/>
    <mergeCell ref="I40:I41"/>
    <mergeCell ref="G40:G41"/>
    <mergeCell ref="C40:C41"/>
    <mergeCell ref="H31:I31"/>
    <mergeCell ref="C21:C22"/>
    <mergeCell ref="I21:I22"/>
    <mergeCell ref="G21:G22"/>
    <mergeCell ref="B28:E28"/>
    <mergeCell ref="B30:J30"/>
    <mergeCell ref="B31:C32"/>
    <mergeCell ref="B4:H4"/>
    <mergeCell ref="B5:J5"/>
    <mergeCell ref="B6:J6"/>
    <mergeCell ref="B7:J7"/>
    <mergeCell ref="B9:J9"/>
    <mergeCell ref="D71:E72"/>
    <mergeCell ref="B49:B50"/>
    <mergeCell ref="H10:I10"/>
    <mergeCell ref="B10:C11"/>
    <mergeCell ref="D10:E11"/>
    <mergeCell ref="B19:C20"/>
    <mergeCell ref="D19:E20"/>
    <mergeCell ref="F10:G10"/>
    <mergeCell ref="B16:E16"/>
    <mergeCell ref="B18:J18"/>
    <mergeCell ref="B21:B23"/>
    <mergeCell ref="F19:G19"/>
    <mergeCell ref="B24:B27"/>
    <mergeCell ref="H19:I19"/>
    <mergeCell ref="D31:E32"/>
    <mergeCell ref="F31:G31"/>
    <mergeCell ref="I33:I34"/>
    <mergeCell ref="G33:G34"/>
    <mergeCell ref="B82:E82"/>
    <mergeCell ref="B52:B67"/>
    <mergeCell ref="B68:E68"/>
    <mergeCell ref="B74:E74"/>
    <mergeCell ref="B80:E80"/>
    <mergeCell ref="B70:J70"/>
    <mergeCell ref="B76:J76"/>
    <mergeCell ref="F71:G71"/>
    <mergeCell ref="B77:C78"/>
    <mergeCell ref="D77:E78"/>
    <mergeCell ref="H77:I77"/>
    <mergeCell ref="F77:G77"/>
    <mergeCell ref="B71:C72"/>
    <mergeCell ref="H71:I71"/>
  </mergeCells>
  <dataValidations count="5">
    <dataValidation type="whole" operator="greaterThanOrEqual" allowBlank="1" showInputMessage="1" showErrorMessage="1" error="Preencher apenas com valores inteiros positivos." sqref="I24:I29 F12:J17 G21 G24:G29 I21 H21:H29 F21:F29 J21:J29 F80:H81 F74:J75 F68:J69 J80 I79:I80 H62:H67">
      <formula1>0</formula1>
    </dataValidation>
    <dataValidation type="whole" operator="greaterThanOrEqual" allowBlank="1" showInputMessage="1" showErrorMessage="1" error="Preencher apenas com valores inteiros positivos. " sqref="VRM38:VRN39 UXU38:UXV39 UNY38:UNZ39 UEC38:UED39 TUG38:TUH39 TKK38:TKL39 TAO38:TAP39 SQS38:SQT39 SGW38:SGX39 RXA38:RXB39 RNE38:RNF39 RDI38:RDJ39 QTM38:QTN39 QJQ38:QJR39 PZU38:PZV39 PPY38:PPZ39 PGC38:PGD39 OWG38:OWH39 OMK38:OML39 OCO38:OCP39 NSS38:NST39 NIW38:NIX39 MZA38:MZB39 MPE38:MPF39 MFI38:MFJ39 LVM38:LVN39 LLQ38:LLR39 LBU38:LBV39 KRY38:KRZ39 KIC38:KID39 JYG38:JYH39 JOK38:JOL39 JEO38:JEP39 IUS38:IUT39 IKW38:IKX39 IBA38:IBB39 HRE38:HRF39 HHI38:HHJ39 GXM38:GXN39 GNQ38:GNR39 GDU38:GDV39 FTY38:FTZ39 FKC38:FKD39 FAG38:FAH39 EQK38:EQL39 EGO38:EGP39 DWS38:DWT39 DMW38:DMX39 DDA38:DDB39 CTE38:CTF39 CJI38:CJJ39 BZM38:BZN39 BPQ38:BPR39 BFU38:BFV39 AVY38:AVZ39 AMC38:AMD39 ACG38:ACH39 SK38:SL39 IO38:IP39 WLE38:WLF39 WVA38:WVB39 WBI38:WBJ39 VHQ38:VHR39 G33 I38:I40 J79 F79:H79 H54:H61 J73 G54:G67 G40:G44 WVA33:WVB36 WLE33:WLF36 WBI33:WBJ36 VRM33:VRN36 VHQ33:VHR36 UXU33:UXV36 UNY33:UNZ36 UEC33:UED36 TUG33:TUH36 TKK33:TKL36 TAO33:TAP36 SQS33:SQT36 SGW33:SGX36 RXA33:RXB36 RNE33:RNF36 RDI33:RDJ36 QTM33:QTN36 QJQ33:QJR36 PZU33:PZV36 PPY33:PPZ36 PGC33:PGD36 OWG33:OWH36 OMK33:OML36 OCO33:OCP36 NSS33:NST36 NIW33:NIX36 MZA33:MZB36 MPE33:MPF36 MFI33:MFJ36 LVM33:LVN36 LLQ33:LLR36 LBU33:LBV36 KRY33:KRZ36 KIC33:KID36 JYG33:JYH36 JOK33:JOL36 JEO33:JEP36 IUS33:IUT36 IKW33:IKX36 IBA33:IBB36 HRE33:HRF36 HHI33:HHJ36 GXM33:GXN36 GNQ33:GNR36 GDU33:GDV36 FTY33:FTZ36 FKC33:FKD36 FAG33:FAH36 EQK33:EQL36 EGO33:EGP36 DWS33:DWT36 DMW33:DMX36 DDA33:DDB36 CTE33:CTF36 CJI33:CJJ36 BZM33:BZN36 BPQ33:BPR36 BFU33:BFV36 AVY33:AVZ36 AMC33:AMD36 ACG33:ACH36 SK33:SL36 IO33:IP36 I33:I36 G46:G47 G35:G38 I50:I52 F33:F67 H33:H52 VRM51:VRN61 UXU51:UXV61 UNY51:UNZ61 UEC51:UED61 TUG51:TUH61 TKK51:TKL61 TAO51:TAP61 SQS51:SQT61 SGW51:SGX61 RXA51:RXB61 RNE51:RNF61 RDI51:RDJ61 QTM51:QTN61 QJQ51:QJR61 PZU51:PZV61 PPY51:PPZ61 PGC51:PGD61 OWG51:OWH61 OMK51:OML61 OCO51:OCP61 NSS51:NST61 NIW51:NIX61 MZA51:MZB61 MPE51:MPF61 MFI51:MFJ61 LVM51:LVN61 LLQ51:LLR61 LBU51:LBV61 KRY51:KRZ61 KIC51:KID61 JYG51:JYH61 JOK51:JOL61 JEO51:JEP61 IUS51:IUT61 IKW51:IKX61 IBA51:IBB61 HRE51:HRF61 HHI51:HHJ61 GXM51:GXN61 GNQ51:GNR61 GDU51:GDV61 FTY51:FTZ61 FKC51:FKD61 FAG51:FAH61 EQK51:EQL61 EGO51:EGP61 DWS51:DWT61 DMW51:DMX61 DDA51:DDB61 CTE51:CTF61 CJI51:CJJ61 BZM51:BZN61 BPQ51:BPR61 BFU51:BFV61 AVY51:AVZ61 AMC51:AMD61 ACG51:ACH61 SK51:SL61 IO51:IP61 WLE51:WLF61 WVA51:WVB61 WBI51:WBJ61 VHQ51:VHR61 G49:G51 J33:J67">
      <formula1>0</formula1>
    </dataValidation>
    <dataValidation type="whole" operator="greaterThanOrEqual" allowBlank="1" showInputMessage="1" showErrorMessage="1" sqref="F82:J82">
      <formula1>0</formula1>
    </dataValidation>
    <dataValidation operator="greaterThanOrEqual" allowBlank="1" showInputMessage="1" showErrorMessage="1" error="Preencher apenas com valores inteiros positivos. " sqref="I53:I61 I73 G52:G53"/>
    <dataValidation operator="greaterThanOrEqual" allowBlank="1" showInputMessage="1" showErrorMessage="1" error="Preencher apenas com valores inteiros positivos." sqref="I62:I67"/>
  </dataValidations>
  <printOptions horizontalCentered="1"/>
  <pageMargins left="0.15748031496062992" right="0.23622047244094491" top="0.39370078740157483" bottom="0.31496062992125984" header="0.35433070866141736" footer="0.15748031496062992"/>
  <pageSetup paperSize="9" scale="42" orientation="portrait" r:id="rId1"/>
  <headerFooter alignWithMargins="0">
    <oddFooter>&amp;RDPLO - Divisão de Planejamento Orçamentário</oddFooter>
  </headerFooter>
  <ignoredErrors>
    <ignoredError sqref="B14 D12:D15 D21:D27 D73 D79 B79 D36:D50 D33:D35 D51:D67" numberStoredAsText="1"/>
    <ignoredError sqref="J12:J15 J21:J27 J79 J73 J49:J50 J43:J46 J33:J35 J47:J48 K82 F35 J51:J67 F33 H33" unlockedFormula="1"/>
    <ignoredError sqref="J36:J4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2024-09-13T19:12:32Z</cp:lastPrinted>
  <dcterms:created xsi:type="dcterms:W3CDTF">2014-08-13T20:03:29Z</dcterms:created>
  <dcterms:modified xsi:type="dcterms:W3CDTF">2025-05-09T15:50:08Z</dcterms:modified>
</cp:coreProperties>
</file>