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7" activeTab="7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2017-08" sheetId="8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7">'2017-08'!$A$1:$C$85</definedName>
    <definedName name="_xlnm.Print_Area" localSheetId="3">'Anexo I - Abr'!$A$1:$C$85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5" l="1"/>
  <c r="E17" i="5"/>
  <c r="E100" i="6" l="1"/>
  <c r="E99" i="7" l="1"/>
  <c r="C105" i="2" l="1"/>
  <c r="E99" i="9" l="1"/>
  <c r="C92" i="13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E92" i="7" s="1"/>
  <c r="D94" i="7"/>
  <c r="D93" i="7"/>
  <c r="E95" i="7" l="1"/>
  <c r="D92" i="9" l="1"/>
  <c r="E92" i="9" s="1"/>
  <c r="E95" i="9" s="1"/>
  <c r="D94" i="9"/>
  <c r="D93" i="9"/>
  <c r="D92" i="10" l="1"/>
  <c r="E92" i="10" s="1"/>
  <c r="D94" i="10" l="1"/>
  <c r="D93" i="10"/>
  <c r="E95" i="10" l="1"/>
  <c r="D92" i="12" l="1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C58" i="10"/>
  <c r="C17" i="9"/>
  <c r="E17" i="9" s="1"/>
  <c r="C74" i="9"/>
  <c r="C17" i="8"/>
  <c r="C48" i="8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C17" i="4"/>
  <c r="E17" i="4" s="1"/>
  <c r="C48" i="2"/>
  <c r="E48" i="2" s="1"/>
  <c r="C74" i="12"/>
  <c r="C74" i="8"/>
  <c r="C48" i="13"/>
  <c r="E48" i="13" s="1"/>
  <c r="C48" i="1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60" i="4"/>
  <c r="E62" i="4" s="1"/>
  <c r="E96" i="4"/>
  <c r="F95" i="4" s="1"/>
  <c r="E96" i="5"/>
  <c r="E100" i="5" s="1"/>
  <c r="E101" i="6"/>
  <c r="F99" i="6"/>
  <c r="E96" i="9"/>
  <c r="E96" i="10"/>
  <c r="E100" i="10" s="1"/>
  <c r="E96" i="12"/>
  <c r="E96" i="13"/>
  <c r="D49" i="3"/>
  <c r="E48" i="3"/>
  <c r="D18" i="3"/>
  <c r="E17" i="3"/>
  <c r="C96" i="2"/>
  <c r="C98" i="2" s="1"/>
  <c r="E95" i="3"/>
  <c r="E100" i="4" l="1"/>
  <c r="F98" i="5"/>
  <c r="F98" i="7"/>
  <c r="E100" i="7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<sst xmlns="http://schemas.openxmlformats.org/spreadsheetml/2006/main" count="2487" uniqueCount="396">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</sst>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72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20" t="s">
        <v>368</v>
      </c>
      <c r="C7" s="121"/>
    </row>
    <row r="8" spans="1:3" x14ac:dyDescent="0.2">
      <c r="A8" s="2" t="s">
        <v>53</v>
      </c>
      <c r="B8" s="122">
        <v>42776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9" t="s">
        <v>87</v>
      </c>
      <c r="B17" s="119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19" t="s">
        <v>87</v>
      </c>
      <c r="B48" s="119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9" t="s">
        <v>87</v>
      </c>
      <c r="B58" s="119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19" t="s">
        <v>87</v>
      </c>
      <c r="B74" s="119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19" t="s">
        <v>87</v>
      </c>
      <c r="B83" s="119"/>
      <c r="C83" s="10">
        <f>SUM(C79:C82)</f>
        <v>0</v>
      </c>
    </row>
    <row r="84" spans="1:3" x14ac:dyDescent="0.2">
      <c r="A84" s="113" t="s">
        <v>313</v>
      </c>
      <c r="B84" s="114"/>
      <c r="C84" s="114"/>
    </row>
    <row r="85" spans="1:3" x14ac:dyDescent="0.2">
      <c r="A85" s="115"/>
      <c r="B85" s="116"/>
      <c r="C85" s="116"/>
    </row>
    <row r="86" spans="1:3" x14ac:dyDescent="0.2">
      <c r="A86" s="107" t="s">
        <v>393</v>
      </c>
      <c r="B86" s="108"/>
      <c r="C86" s="108"/>
    </row>
    <row r="88" spans="1:3" x14ac:dyDescent="0.2">
      <c r="A88" s="117"/>
      <c r="B88" s="117"/>
      <c r="C88" s="117"/>
    </row>
    <row r="89" spans="1:3" x14ac:dyDescent="0.2">
      <c r="A89" s="118" t="s">
        <v>170</v>
      </c>
      <c r="B89" s="118"/>
      <c r="C89" s="118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1" t="s">
        <v>355</v>
      </c>
      <c r="B92" s="112"/>
      <c r="C92" s="9">
        <v>10931327.85</v>
      </c>
    </row>
    <row r="93" spans="1:3" x14ac:dyDescent="0.2">
      <c r="A93" s="111"/>
      <c r="B93" s="112"/>
      <c r="C93" s="9">
        <v>0</v>
      </c>
    </row>
    <row r="94" spans="1:3" x14ac:dyDescent="0.2">
      <c r="A94" s="111"/>
      <c r="B94" s="112"/>
      <c r="C94" s="9">
        <v>0</v>
      </c>
    </row>
    <row r="95" spans="1:3" x14ac:dyDescent="0.2">
      <c r="A95" s="111" t="s">
        <v>168</v>
      </c>
      <c r="B95" s="112"/>
      <c r="C95" s="64">
        <f>SUM(C92:C94)</f>
        <v>10931327.85</v>
      </c>
    </row>
    <row r="96" spans="1:3" x14ac:dyDescent="0.2">
      <c r="A96" s="111" t="s">
        <v>169</v>
      </c>
      <c r="B96" s="112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18" t="s">
        <v>183</v>
      </c>
      <c r="B99" s="118"/>
      <c r="C99" s="118"/>
    </row>
    <row r="100" spans="1:7" x14ac:dyDescent="0.2">
      <c r="A100" s="104"/>
      <c r="B100" s="104"/>
      <c r="C100" s="104"/>
    </row>
    <row r="101" spans="1:7" x14ac:dyDescent="0.2">
      <c r="A101" s="111" t="s">
        <v>379</v>
      </c>
      <c r="B101" s="112"/>
      <c r="C101" s="9">
        <v>82727613.730000004</v>
      </c>
    </row>
    <row r="102" spans="1:7" x14ac:dyDescent="0.2">
      <c r="A102" s="105" t="s">
        <v>380</v>
      </c>
      <c r="B102" s="103"/>
      <c r="C102" s="9">
        <v>0</v>
      </c>
    </row>
    <row r="103" spans="1:7" x14ac:dyDescent="0.2">
      <c r="A103" s="111" t="s">
        <v>381</v>
      </c>
      <c r="B103" s="112"/>
      <c r="C103" s="9">
        <v>32489865.460000001</v>
      </c>
    </row>
    <row r="104" spans="1:7" x14ac:dyDescent="0.2">
      <c r="A104" s="111" t="s">
        <v>382</v>
      </c>
      <c r="B104" s="112"/>
      <c r="C104" s="9">
        <v>523094.36</v>
      </c>
    </row>
    <row r="105" spans="1:7" x14ac:dyDescent="0.2">
      <c r="A105" s="111" t="s">
        <v>168</v>
      </c>
      <c r="B105" s="112"/>
      <c r="C105" s="64">
        <f>SUM(C101:C104)</f>
        <v>115740573.55</v>
      </c>
      <c r="G105" t="s">
        <v>386</v>
      </c>
    </row>
    <row r="106" spans="1:7" x14ac:dyDescent="0.2">
      <c r="A106" s="111" t="s">
        <v>169</v>
      </c>
      <c r="B106" s="112"/>
      <c r="C106" s="64">
        <f>C74+'Anexo I - Fev'!C74+'Anexo I - Mar'!C74+'Anexo I - Abr'!C74+'Anexo I - Mai'!C74+'Anexo I - Jun'!C74+'Anexo I - Jul'!C74+'2017-08'!C74+'Anexo I - Set'!C74+'Anexo I - Out'!C74+'Anexo I - Nov'!C74+'Anexo I - Dez'!C74</f>
        <v>115740573.55000001</v>
      </c>
    </row>
    <row r="107" spans="1:7" x14ac:dyDescent="0.2">
      <c r="C107" s="106">
        <f>+C105-C106</f>
        <v>0</v>
      </c>
    </row>
    <row r="108" spans="1:7" x14ac:dyDescent="0.2">
      <c r="A108" s="118" t="s">
        <v>214</v>
      </c>
      <c r="B108" s="118"/>
      <c r="C108" s="118"/>
    </row>
    <row r="109" spans="1:7" x14ac:dyDescent="0.2">
      <c r="A109" s="25"/>
      <c r="B109" s="25"/>
      <c r="C109" s="25"/>
    </row>
    <row r="110" spans="1:7" x14ac:dyDescent="0.2">
      <c r="A110" s="111" t="s">
        <v>215</v>
      </c>
      <c r="B110" s="112"/>
      <c r="C110" s="65">
        <f>'Arrec. Custas'!B43+'Arrec. Custas'!E43</f>
        <v>0</v>
      </c>
    </row>
    <row r="111" spans="1:7" x14ac:dyDescent="0.2">
      <c r="A111" s="111" t="s">
        <v>169</v>
      </c>
      <c r="B111" s="112"/>
      <c r="C111" s="64">
        <f>C79+'Anexo I - Fev'!C79+'Anexo I - Mar'!C79+'Anexo I - Abr'!C79+'Anexo I - Mai'!C79+'Anexo I - Jun'!C79+'Anexo I - Jul'!C79+'2017-08'!C79+'Anexo I - Set'!C79+'Anexo I - Out'!C79+'Anexo I - Nov'!C79+'Anexo I - Dez'!C79</f>
        <v>0</v>
      </c>
    </row>
  </sheetData>
  <mergeCells count="31"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5:B95"/>
    <mergeCell ref="A94:B94"/>
    <mergeCell ref="A84:C84"/>
    <mergeCell ref="A85:C85"/>
    <mergeCell ref="A88:C88"/>
    <mergeCell ref="A89:C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42" t="s">
        <v>387</v>
      </c>
      <c r="C7" s="141"/>
    </row>
    <row r="8" spans="1:3" x14ac:dyDescent="0.2">
      <c r="A8" s="2" t="s">
        <v>53</v>
      </c>
      <c r="B8" s="122">
        <v>43056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5" x14ac:dyDescent="0.2">
      <c r="A17" s="119" t="s">
        <v>87</v>
      </c>
      <c r="B17" s="119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257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19" t="s">
        <v>87</v>
      </c>
      <c r="B48" s="119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9" t="s">
        <v>87</v>
      </c>
      <c r="B58" s="119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19" t="s">
        <v>87</v>
      </c>
      <c r="B74" s="119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09"/>
      <c r="B84" s="109"/>
      <c r="C84" s="110"/>
    </row>
    <row r="85" spans="1:5" x14ac:dyDescent="0.2">
      <c r="A85" s="132" t="s">
        <v>313</v>
      </c>
      <c r="B85" s="132"/>
      <c r="C85" s="132"/>
    </row>
    <row r="86" spans="1:5" x14ac:dyDescent="0.2">
      <c r="A86" s="134" t="s">
        <v>391</v>
      </c>
      <c r="B86" s="134"/>
      <c r="C86" s="134"/>
    </row>
    <row r="90" spans="1:5" x14ac:dyDescent="0.2">
      <c r="A90" s="118" t="s">
        <v>170</v>
      </c>
      <c r="B90" s="118"/>
      <c r="C90" s="118"/>
      <c r="D90" s="118"/>
      <c r="E90" s="118"/>
    </row>
    <row r="91" spans="1:5" x14ac:dyDescent="0.2">
      <c r="A91" s="91"/>
      <c r="B91" s="91"/>
      <c r="C91" s="91"/>
    </row>
    <row r="92" spans="1:5" x14ac:dyDescent="0.2">
      <c r="C92" s="11" t="s">
        <v>180</v>
      </c>
      <c r="D92" s="75" t="s">
        <v>179</v>
      </c>
      <c r="E92" s="75" t="s">
        <v>87</v>
      </c>
    </row>
    <row r="93" spans="1:5" x14ac:dyDescent="0.2">
      <c r="A93" s="111" t="s">
        <v>356</v>
      </c>
      <c r="B93" s="112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11"/>
      <c r="B94" s="112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1" t="s">
        <v>241</v>
      </c>
      <c r="B95" s="112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24" t="s">
        <v>168</v>
      </c>
      <c r="B96" s="124"/>
      <c r="C96" s="124"/>
      <c r="D96" s="124"/>
      <c r="E96" s="78">
        <f>SUM(E93:E95)</f>
        <v>9402435.3399999887</v>
      </c>
    </row>
    <row r="97" spans="1:7" x14ac:dyDescent="0.2">
      <c r="A97" s="124" t="s">
        <v>169</v>
      </c>
      <c r="B97" s="124"/>
      <c r="C97" s="124"/>
      <c r="D97" s="124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353</v>
      </c>
    </row>
    <row r="100" spans="1:7" x14ac:dyDescent="0.2">
      <c r="D100" s="77" t="s">
        <v>270</v>
      </c>
      <c r="E100" s="74">
        <f>7507941.34+1856694+37800</f>
        <v>9402435.3399999999</v>
      </c>
      <c r="G100" s="80" t="s">
        <v>354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16" zoomScale="130" zoomScaleNormal="100" zoomScaleSheetLayoutView="130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42" t="s">
        <v>390</v>
      </c>
      <c r="C7" s="141"/>
    </row>
    <row r="8" spans="1:3" x14ac:dyDescent="0.2">
      <c r="A8" s="2" t="s">
        <v>53</v>
      </c>
      <c r="B8" s="122">
        <v>43089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9" t="s">
        <v>87</v>
      </c>
      <c r="B17" s="119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19" t="s">
        <v>87</v>
      </c>
      <c r="B48" s="119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19" t="s">
        <v>87</v>
      </c>
      <c r="B58" s="119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19" t="s">
        <v>87</v>
      </c>
      <c r="B74" s="119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7"/>
      <c r="B85" s="137"/>
      <c r="C85" s="137"/>
    </row>
    <row r="89" spans="1:5" x14ac:dyDescent="0.2">
      <c r="A89" s="118" t="s">
        <v>170</v>
      </c>
      <c r="B89" s="118"/>
      <c r="C89" s="118"/>
      <c r="D89" s="118"/>
      <c r="E89" s="118"/>
    </row>
    <row r="90" spans="1:5" x14ac:dyDescent="0.2">
      <c r="A90" s="92"/>
      <c r="B90" s="92"/>
      <c r="C90" s="92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11" t="s">
        <v>356</v>
      </c>
      <c r="B92" s="112"/>
      <c r="C92" s="9">
        <v>111644556.42</v>
      </c>
      <c r="D92" s="76">
        <f>'Anexo I - Out'!C93</f>
        <v>97447129.569999993</v>
      </c>
      <c r="E92" s="76">
        <f>+C92-D92</f>
        <v>14197426.850000009</v>
      </c>
    </row>
    <row r="93" spans="1:5" x14ac:dyDescent="0.2">
      <c r="A93" s="111"/>
      <c r="B93" s="112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1" t="s">
        <v>241</v>
      </c>
      <c r="B94" s="112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4" t="s">
        <v>168</v>
      </c>
      <c r="B95" s="124"/>
      <c r="C95" s="124"/>
      <c r="D95" s="124"/>
      <c r="E95" s="78">
        <f>SUM(E92:E94)</f>
        <v>14197426.850000009</v>
      </c>
    </row>
    <row r="96" spans="1:5" x14ac:dyDescent="0.2">
      <c r="A96" s="124" t="s">
        <v>169</v>
      </c>
      <c r="B96" s="124"/>
      <c r="C96" s="124"/>
      <c r="D96" s="124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4">
        <f>12227154.75+1934407.63+35864.47</f>
        <v>14197426.85</v>
      </c>
      <c r="G99" s="80" t="s">
        <v>354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23" t="s">
        <v>243</v>
      </c>
      <c r="B1" s="123"/>
      <c r="C1" s="123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1" t="s">
        <v>244</v>
      </c>
      <c r="C3" s="112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4" t="s">
        <v>245</v>
      </c>
      <c r="C4" s="124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5" t="s">
        <v>358</v>
      </c>
      <c r="C5" s="124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4" t="s">
        <v>246</v>
      </c>
      <c r="C6" s="124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0" t="s">
        <v>359</v>
      </c>
      <c r="C7" s="141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2">
        <v>42755</v>
      </c>
      <c r="C8" s="112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9" t="s">
        <v>87</v>
      </c>
      <c r="B17" s="119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9" t="s">
        <v>87</v>
      </c>
      <c r="B48" s="119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9" t="s">
        <v>87</v>
      </c>
      <c r="B58" s="119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101" t="s">
        <v>366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2">
        <v>1804282.81</v>
      </c>
      <c r="F61" s="101" t="s">
        <v>364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102">
        <f>+E60-E61</f>
        <v>10555238.57</v>
      </c>
      <c r="F62" s="101" t="s">
        <v>365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9" t="s">
        <v>87</v>
      </c>
      <c r="B65" s="119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9" t="s">
        <v>87</v>
      </c>
      <c r="B74" s="119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9" t="s">
        <v>87</v>
      </c>
      <c r="B83" s="119"/>
      <c r="C83" s="10">
        <f>SUM(C79:C82)</f>
        <v>906883</v>
      </c>
      <c r="G83" s="70">
        <v>36176.080000000002</v>
      </c>
    </row>
    <row r="84" spans="1:18" x14ac:dyDescent="0.2">
      <c r="A84" s="132" t="s">
        <v>313</v>
      </c>
      <c r="B84" s="132"/>
      <c r="C84" s="132"/>
      <c r="G84" s="70">
        <f>+G83+G82+G81</f>
        <v>190134.40999999997</v>
      </c>
    </row>
    <row r="85" spans="1:18" x14ac:dyDescent="0.2">
      <c r="A85" s="134"/>
      <c r="B85" s="134"/>
      <c r="C85" s="134"/>
    </row>
    <row r="89" spans="1:18" x14ac:dyDescent="0.2">
      <c r="A89" s="118" t="s">
        <v>170</v>
      </c>
      <c r="B89" s="118"/>
      <c r="C89" s="118"/>
      <c r="D89" s="118"/>
      <c r="E89" s="118"/>
      <c r="F89"/>
      <c r="H89"/>
    </row>
    <row r="90" spans="1:18" x14ac:dyDescent="0.2">
      <c r="A90" s="93"/>
      <c r="B90" s="93"/>
      <c r="C90" s="93"/>
      <c r="F90"/>
      <c r="H90"/>
    </row>
    <row r="91" spans="1:18" x14ac:dyDescent="0.2">
      <c r="C91" s="11" t="s">
        <v>182</v>
      </c>
      <c r="D91" s="75" t="s">
        <v>181</v>
      </c>
      <c r="E91" s="75" t="s">
        <v>87</v>
      </c>
      <c r="F91"/>
      <c r="G91"/>
      <c r="H91"/>
    </row>
    <row r="92" spans="1:18" x14ac:dyDescent="0.2">
      <c r="A92" s="111" t="s">
        <v>356</v>
      </c>
      <c r="B92" s="112"/>
      <c r="C92" s="9">
        <f>116857833.21</f>
        <v>116857833.20999999</v>
      </c>
      <c r="D92" s="76">
        <f>'Anexo I - Nov'!C92</f>
        <v>111644556.42</v>
      </c>
      <c r="E92" s="76">
        <f>+C92-D92</f>
        <v>5213276.7899999917</v>
      </c>
      <c r="F92"/>
      <c r="G92"/>
      <c r="H92"/>
    </row>
    <row r="93" spans="1:18" ht="12.75" customHeight="1" x14ac:dyDescent="0.2">
      <c r="A93" s="111"/>
      <c r="B93" s="112"/>
      <c r="C93" s="9">
        <v>0</v>
      </c>
      <c r="D93" s="76">
        <f>'Anexo I - Jan'!C93</f>
        <v>0</v>
      </c>
      <c r="E93" s="76">
        <v>0</v>
      </c>
      <c r="F93"/>
      <c r="G93" s="144" t="s">
        <v>362</v>
      </c>
      <c r="H93" s="144"/>
      <c r="I93" s="144"/>
    </row>
    <row r="94" spans="1:18" x14ac:dyDescent="0.2">
      <c r="A94" s="111" t="s">
        <v>241</v>
      </c>
      <c r="B94" s="112"/>
      <c r="C94" s="9">
        <v>0</v>
      </c>
      <c r="D94" s="76">
        <f>'Anexo I - Jan'!C94</f>
        <v>0</v>
      </c>
      <c r="E94" s="76">
        <v>0</v>
      </c>
      <c r="F94"/>
      <c r="G94" s="144"/>
      <c r="H94" s="144"/>
      <c r="I94" s="144"/>
    </row>
    <row r="95" spans="1:18" x14ac:dyDescent="0.2">
      <c r="A95" s="124" t="s">
        <v>168</v>
      </c>
      <c r="B95" s="124"/>
      <c r="C95" s="124"/>
      <c r="D95" s="124"/>
      <c r="E95" s="78">
        <f>SUM(E92:E94)</f>
        <v>5213276.7899999917</v>
      </c>
      <c r="F95" s="100">
        <f>+E95-E96</f>
        <v>5213276.7899999917</v>
      </c>
      <c r="G95" s="144"/>
      <c r="H95" s="144"/>
      <c r="I95" s="144"/>
    </row>
    <row r="96" spans="1:18" x14ac:dyDescent="0.2">
      <c r="A96" s="124" t="s">
        <v>169</v>
      </c>
      <c r="B96" s="124"/>
      <c r="C96" s="124"/>
      <c r="D96" s="124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270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7146244.5900000092</v>
      </c>
      <c r="F103" s="143" t="s">
        <v>363</v>
      </c>
      <c r="G103" s="143"/>
      <c r="H103" s="143"/>
      <c r="I103" s="143"/>
    </row>
    <row r="104" spans="4:9" x14ac:dyDescent="0.2">
      <c r="F104" s="143"/>
      <c r="G104" s="143"/>
      <c r="H104" s="143"/>
      <c r="I104" s="143"/>
    </row>
    <row r="105" spans="4:9" x14ac:dyDescent="0.2">
      <c r="F105" s="143"/>
      <c r="G105" s="143"/>
      <c r="H105" s="143"/>
      <c r="I105" s="143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3" t="s">
        <v>247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47" t="s">
        <v>360</v>
      </c>
      <c r="C7" s="147"/>
    </row>
    <row r="8" spans="1:3" x14ac:dyDescent="0.2">
      <c r="A8" s="2" t="s">
        <v>53</v>
      </c>
      <c r="B8" s="122">
        <v>42755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19" t="s">
        <v>87</v>
      </c>
      <c r="B17" s="119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9" t="s">
        <v>87</v>
      </c>
      <c r="B48" s="119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9" t="s">
        <v>87</v>
      </c>
      <c r="B58" s="119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6" spans="1:3" x14ac:dyDescent="0.2">
      <c r="A66" s="148" t="s">
        <v>314</v>
      </c>
      <c r="B66" s="148"/>
      <c r="C66" s="148"/>
    </row>
    <row r="68" spans="1:3" x14ac:dyDescent="0.2">
      <c r="A68" s="118" t="s">
        <v>170</v>
      </c>
      <c r="B68" s="118"/>
      <c r="C68" s="118"/>
    </row>
    <row r="70" spans="1:3" x14ac:dyDescent="0.2">
      <c r="A70" s="145" t="s">
        <v>367</v>
      </c>
      <c r="B70" s="146"/>
      <c r="C70" s="65">
        <v>1804282.81</v>
      </c>
    </row>
    <row r="71" spans="1:3" x14ac:dyDescent="0.2">
      <c r="A71" s="111" t="s">
        <v>169</v>
      </c>
      <c r="B71" s="112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E74" sqref="E7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9" t="s">
        <v>221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8" t="s">
        <v>184</v>
      </c>
      <c r="C25" s="118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18" t="s">
        <v>216</v>
      </c>
      <c r="C31" s="118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18" t="s">
        <v>217</v>
      </c>
      <c r="C38" s="118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18" t="s">
        <v>218</v>
      </c>
      <c r="C45" s="118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E74" sqref="E74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388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388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388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388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388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388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388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388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388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388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388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388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388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388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388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388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388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388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388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388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388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388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388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388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388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388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388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388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388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388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388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388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388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388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388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388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388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E74" sqref="E74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389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389</v>
      </c>
    </row>
    <row r="4" spans="1:18" x14ac:dyDescent="0.2">
      <c r="A4" t="s">
        <v>166</v>
      </c>
      <c r="B4" t="s">
        <v>372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389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389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74" sqref="E74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361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361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361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361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361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361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361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361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361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361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361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361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361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361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361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361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361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361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361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361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361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361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361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361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361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361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361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361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361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361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361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361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361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361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361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361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361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E74" sqref="E74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4" sqref="E74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29" t="s">
        <v>369</v>
      </c>
      <c r="C7" s="130"/>
    </row>
    <row r="8" spans="1:3" x14ac:dyDescent="0.2">
      <c r="A8" s="2" t="s">
        <v>53</v>
      </c>
      <c r="B8" s="131">
        <v>42811</v>
      </c>
      <c r="C8" s="12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19" t="s">
        <v>87</v>
      </c>
      <c r="B17" s="119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19" t="s">
        <v>87</v>
      </c>
      <c r="B48" s="119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9" t="s">
        <v>87</v>
      </c>
      <c r="B58" s="119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19" t="s">
        <v>87</v>
      </c>
      <c r="B74" s="119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3"/>
      <c r="B85" s="134"/>
      <c r="C85" s="134"/>
    </row>
    <row r="86" spans="1:5" x14ac:dyDescent="0.2">
      <c r="D86" s="127"/>
      <c r="E86" s="128"/>
    </row>
    <row r="87" spans="1:5" x14ac:dyDescent="0.2">
      <c r="A87" s="126"/>
      <c r="B87" s="126"/>
      <c r="C87" s="126"/>
    </row>
    <row r="88" spans="1:5" x14ac:dyDescent="0.2">
      <c r="A88" s="118" t="s">
        <v>170</v>
      </c>
      <c r="B88" s="118"/>
      <c r="C88" s="118"/>
      <c r="D88" s="118"/>
      <c r="E88" s="118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1" t="s">
        <v>356</v>
      </c>
      <c r="B91" s="112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1"/>
      <c r="B92" s="112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1" t="s">
        <v>241</v>
      </c>
      <c r="B93" s="112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24" t="s">
        <v>168</v>
      </c>
      <c r="B94" s="124"/>
      <c r="C94" s="124"/>
      <c r="D94" s="124"/>
      <c r="E94" s="78">
        <f>SUM(E91:E93)</f>
        <v>9326505.3699999992</v>
      </c>
    </row>
    <row r="95" spans="1:5" x14ac:dyDescent="0.2">
      <c r="A95" s="124" t="s">
        <v>169</v>
      </c>
      <c r="B95" s="124"/>
      <c r="C95" s="124"/>
      <c r="D95" s="124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1:B91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35" sqref="D35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57" t="s">
        <v>190</v>
      </c>
      <c r="B8" s="157"/>
      <c r="C8" s="157"/>
      <c r="D8" s="157"/>
      <c r="E8" s="157"/>
      <c r="F8" s="157"/>
      <c r="G8" s="157"/>
    </row>
    <row r="9" spans="1:7" x14ac:dyDescent="0.2">
      <c r="A9" s="157" t="s">
        <v>191</v>
      </c>
      <c r="B9" s="157"/>
      <c r="C9" s="157"/>
      <c r="D9" s="157"/>
      <c r="E9" s="157"/>
      <c r="F9" s="157"/>
      <c r="G9" s="157"/>
    </row>
    <row r="10" spans="1:7" x14ac:dyDescent="0.2">
      <c r="A10" s="158" t="s">
        <v>222</v>
      </c>
      <c r="B10" s="157"/>
      <c r="C10" s="157"/>
      <c r="D10" s="157"/>
      <c r="E10" s="157"/>
      <c r="F10" s="157"/>
      <c r="G10" s="157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59" t="s">
        <v>193</v>
      </c>
      <c r="C14" s="160"/>
      <c r="D14" s="161"/>
      <c r="E14" s="162" t="s">
        <v>194</v>
      </c>
      <c r="F14" s="163"/>
      <c r="G14" s="163"/>
    </row>
    <row r="15" spans="1:7" ht="14.25" thickTop="1" thickBot="1" x14ac:dyDescent="0.25">
      <c r="A15" s="30" t="s">
        <v>195</v>
      </c>
      <c r="B15" s="150" t="s">
        <v>196</v>
      </c>
      <c r="C15" s="151"/>
      <c r="D15" s="152" t="s">
        <v>87</v>
      </c>
      <c r="E15" s="154" t="s">
        <v>196</v>
      </c>
      <c r="F15" s="151"/>
      <c r="G15" s="155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3"/>
      <c r="E16" s="34" t="s">
        <v>197</v>
      </c>
      <c r="F16" s="32" t="s">
        <v>198</v>
      </c>
      <c r="G16" s="156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4" bestFit="1" customWidth="1"/>
    <col min="5" max="5" width="11.7109375" style="94" bestFit="1" customWidth="1"/>
    <col min="6" max="6" width="9.140625" style="94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29" t="s">
        <v>370</v>
      </c>
      <c r="C7" s="130"/>
    </row>
    <row r="8" spans="1:3" x14ac:dyDescent="0.2">
      <c r="A8" s="2" t="s">
        <v>53</v>
      </c>
      <c r="B8" s="131">
        <v>42844</v>
      </c>
      <c r="C8" s="12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19" t="s">
        <v>87</v>
      </c>
      <c r="B17" s="119"/>
      <c r="C17" s="10">
        <f>SUM(C13:C16)</f>
        <v>7180964.5499999998</v>
      </c>
      <c r="D17" s="94">
        <v>7180964.5499999998</v>
      </c>
      <c r="E17" s="94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19" t="s">
        <v>87</v>
      </c>
      <c r="B48" s="119"/>
      <c r="C48" s="10">
        <f>SUM(C22:C47)</f>
        <v>2705058.52</v>
      </c>
      <c r="D48" s="94">
        <v>2705058.52</v>
      </c>
      <c r="E48" s="94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19" t="s">
        <v>87</v>
      </c>
      <c r="B58" s="119"/>
      <c r="C58" s="10">
        <f>SUM(C53:C57)</f>
        <v>0</v>
      </c>
      <c r="E58" s="94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19" t="s">
        <v>87</v>
      </c>
      <c r="B74" s="119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5" t="s">
        <v>373</v>
      </c>
      <c r="B85" s="136"/>
      <c r="C85" s="136"/>
    </row>
    <row r="86" spans="1:5" x14ac:dyDescent="0.2">
      <c r="A86" s="137" t="s">
        <v>392</v>
      </c>
      <c r="B86" s="134"/>
      <c r="C86" s="134"/>
    </row>
    <row r="88" spans="1:5" x14ac:dyDescent="0.2">
      <c r="A88" s="126"/>
      <c r="B88" s="126"/>
      <c r="C88" s="126"/>
    </row>
    <row r="89" spans="1:5" x14ac:dyDescent="0.2">
      <c r="A89" s="118" t="s">
        <v>170</v>
      </c>
      <c r="B89" s="118"/>
      <c r="C89" s="118"/>
      <c r="D89" s="118"/>
      <c r="E89" s="118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5" t="s">
        <v>172</v>
      </c>
      <c r="E91" s="95" t="s">
        <v>87</v>
      </c>
    </row>
    <row r="92" spans="1:5" x14ac:dyDescent="0.2">
      <c r="A92" s="111" t="s">
        <v>356</v>
      </c>
      <c r="B92" s="112"/>
      <c r="C92" s="9">
        <f>30143856.29</f>
        <v>30143856.289999999</v>
      </c>
      <c r="D92" s="96">
        <f>'Anexo I - Fev'!C91</f>
        <v>20257833.219999999</v>
      </c>
      <c r="E92" s="96">
        <f>C92-D92</f>
        <v>9886023.0700000003</v>
      </c>
    </row>
    <row r="93" spans="1:5" x14ac:dyDescent="0.2">
      <c r="A93" s="111"/>
      <c r="B93" s="112"/>
      <c r="C93" s="9">
        <v>0</v>
      </c>
      <c r="D93" s="96">
        <f>'Anexo I - Jan'!C93</f>
        <v>0</v>
      </c>
      <c r="E93" s="96">
        <f>C93-D93</f>
        <v>0</v>
      </c>
    </row>
    <row r="94" spans="1:5" x14ac:dyDescent="0.2">
      <c r="A94" s="111" t="s">
        <v>241</v>
      </c>
      <c r="B94" s="112"/>
      <c r="C94" s="9">
        <v>0</v>
      </c>
      <c r="D94" s="96">
        <f>'Anexo I - Jan'!C94</f>
        <v>0</v>
      </c>
      <c r="E94" s="96">
        <f>C94-D94</f>
        <v>0</v>
      </c>
    </row>
    <row r="95" spans="1:5" x14ac:dyDescent="0.2">
      <c r="A95" s="124" t="s">
        <v>168</v>
      </c>
      <c r="B95" s="124"/>
      <c r="C95" s="124"/>
      <c r="D95" s="124"/>
      <c r="E95" s="97">
        <f>SUM(E92:E94)</f>
        <v>9886023.0700000003</v>
      </c>
    </row>
    <row r="96" spans="1:5" x14ac:dyDescent="0.2">
      <c r="A96" s="124" t="s">
        <v>169</v>
      </c>
      <c r="B96" s="124"/>
      <c r="C96" s="124"/>
      <c r="D96" s="124"/>
      <c r="E96" s="97">
        <f>$C$17+$C$48+$C$58+$C$65</f>
        <v>9886023.0700000003</v>
      </c>
    </row>
    <row r="99" spans="4:5" x14ac:dyDescent="0.2">
      <c r="D99" s="98" t="s">
        <v>270</v>
      </c>
      <c r="E99" s="99">
        <v>9886023.0700000003</v>
      </c>
    </row>
    <row r="100" spans="4:5" x14ac:dyDescent="0.2">
      <c r="E100" s="98" t="str">
        <f>IF(E95=E99,"despesa OK","Verificar Diferença")</f>
        <v>despesa OK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29" t="s">
        <v>371</v>
      </c>
      <c r="C7" s="130"/>
    </row>
    <row r="8" spans="1:3" x14ac:dyDescent="0.2">
      <c r="A8" s="2" t="s">
        <v>53</v>
      </c>
      <c r="B8" s="131">
        <v>42874</v>
      </c>
      <c r="C8" s="12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19" t="s">
        <v>87</v>
      </c>
      <c r="B17" s="119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19" t="s">
        <v>87</v>
      </c>
      <c r="B48" s="119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9" t="s">
        <v>87</v>
      </c>
      <c r="B58" s="119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19" t="s">
        <v>87</v>
      </c>
      <c r="B74" s="119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5" t="s">
        <v>375</v>
      </c>
      <c r="B85" s="136"/>
      <c r="C85" s="136"/>
    </row>
    <row r="86" spans="1:5" x14ac:dyDescent="0.2">
      <c r="A86" s="133"/>
      <c r="B86" s="134"/>
      <c r="C86" s="134"/>
    </row>
    <row r="87" spans="1:5" x14ac:dyDescent="0.2">
      <c r="A87" s="133"/>
      <c r="B87" s="134"/>
      <c r="C87" s="134"/>
      <c r="D87" s="127"/>
      <c r="E87" s="128"/>
    </row>
    <row r="88" spans="1:5" x14ac:dyDescent="0.2">
      <c r="A88" s="126"/>
      <c r="B88" s="126"/>
      <c r="C88" s="126"/>
    </row>
    <row r="89" spans="1:5" x14ac:dyDescent="0.2">
      <c r="A89" s="118" t="s">
        <v>170</v>
      </c>
      <c r="B89" s="118"/>
      <c r="C89" s="118"/>
      <c r="D89" s="118"/>
      <c r="E89" s="118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1" t="s">
        <v>356</v>
      </c>
      <c r="B92" s="112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1"/>
      <c r="B93" s="112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1" t="s">
        <v>241</v>
      </c>
      <c r="B94" s="112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4" t="s">
        <v>168</v>
      </c>
      <c r="B95" s="124"/>
      <c r="C95" s="124"/>
      <c r="D95" s="124"/>
      <c r="E95" s="78">
        <f>SUM(E92:E94)</f>
        <v>9436681.2100000009</v>
      </c>
    </row>
    <row r="96" spans="1:5" x14ac:dyDescent="0.2">
      <c r="A96" s="124" t="s">
        <v>169</v>
      </c>
      <c r="B96" s="124"/>
      <c r="C96" s="124"/>
      <c r="D96" s="124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topLeftCell="A76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23" t="s">
        <v>243</v>
      </c>
      <c r="B1" s="123"/>
      <c r="C1" s="123"/>
    </row>
    <row r="3" spans="1:6" x14ac:dyDescent="0.2">
      <c r="A3" s="2" t="s">
        <v>48</v>
      </c>
      <c r="B3" s="111" t="s">
        <v>244</v>
      </c>
      <c r="C3" s="112"/>
    </row>
    <row r="4" spans="1:6" x14ac:dyDescent="0.2">
      <c r="A4" s="2" t="s">
        <v>49</v>
      </c>
      <c r="B4" s="124" t="s">
        <v>245</v>
      </c>
      <c r="C4" s="124"/>
    </row>
    <row r="5" spans="1:6" x14ac:dyDescent="0.2">
      <c r="A5" s="2" t="s">
        <v>50</v>
      </c>
      <c r="B5" s="125" t="s">
        <v>358</v>
      </c>
      <c r="C5" s="124"/>
    </row>
    <row r="6" spans="1:6" x14ac:dyDescent="0.2">
      <c r="A6" s="2" t="s">
        <v>51</v>
      </c>
      <c r="B6" s="124" t="s">
        <v>246</v>
      </c>
      <c r="C6" s="124"/>
    </row>
    <row r="7" spans="1:6" x14ac:dyDescent="0.2">
      <c r="A7" s="2" t="s">
        <v>52</v>
      </c>
      <c r="B7" s="129" t="s">
        <v>374</v>
      </c>
      <c r="C7" s="130"/>
    </row>
    <row r="8" spans="1:6" x14ac:dyDescent="0.2">
      <c r="A8" s="2" t="s">
        <v>53</v>
      </c>
      <c r="B8" s="131">
        <v>42900</v>
      </c>
      <c r="C8" s="124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/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/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/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/>
    </row>
    <row r="17" spans="1:6" x14ac:dyDescent="0.2">
      <c r="A17" s="119" t="s">
        <v>87</v>
      </c>
      <c r="B17" s="119"/>
      <c r="C17" s="10">
        <f>SUM(C13:C16)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/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F23" s="70"/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F24" s="70"/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F25" s="70"/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F26" s="70"/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F27" s="70"/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F28" s="70"/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F29" s="70"/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F30" s="70"/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F31" s="70"/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F32" s="70"/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F33" s="70"/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F34" s="70"/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F35" s="70"/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F36" s="70"/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F37" s="70"/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F38" s="70"/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F39" s="70"/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F40" s="70"/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F41" s="70"/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F42" s="70"/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F43" s="70"/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F44" s="70"/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F45" s="70"/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F46" s="70"/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F47" s="70"/>
    </row>
    <row r="48" spans="1:6" x14ac:dyDescent="0.2">
      <c r="A48" s="119" t="s">
        <v>87</v>
      </c>
      <c r="B48" s="119"/>
      <c r="C48" s="10">
        <f>SUM(C22:C47)</f>
        <v>2277798.52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/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/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/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/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/>
    </row>
    <row r="58" spans="1:6" x14ac:dyDescent="0.2">
      <c r="A58" s="119" t="s">
        <v>87</v>
      </c>
      <c r="B58" s="119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9" t="s">
        <v>87</v>
      </c>
      <c r="B65" s="119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/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/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/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/>
    </row>
    <row r="74" spans="1:6" x14ac:dyDescent="0.2">
      <c r="A74" s="119" t="s">
        <v>87</v>
      </c>
      <c r="B74" s="119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5" t="s">
        <v>377</v>
      </c>
      <c r="B85" s="136"/>
      <c r="C85" s="136"/>
    </row>
    <row r="86" spans="1:5" x14ac:dyDescent="0.2">
      <c r="A86" s="134" t="s">
        <v>394</v>
      </c>
      <c r="B86" s="134"/>
      <c r="C86" s="134"/>
    </row>
    <row r="87" spans="1:5" x14ac:dyDescent="0.2">
      <c r="D87" s="128"/>
      <c r="E87" s="128"/>
    </row>
    <row r="88" spans="1:5" x14ac:dyDescent="0.2">
      <c r="A88" s="138"/>
      <c r="B88" s="138"/>
      <c r="C88" s="138"/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9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30" t="s">
        <v>376</v>
      </c>
      <c r="C7" s="130"/>
    </row>
    <row r="8" spans="1:3" x14ac:dyDescent="0.2">
      <c r="A8" s="2" t="s">
        <v>53</v>
      </c>
      <c r="B8" s="131">
        <v>42936</v>
      </c>
      <c r="C8" s="12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19" t="s">
        <v>87</v>
      </c>
      <c r="B17" s="119"/>
      <c r="C17" s="10">
        <f>SUM(C13:C16)</f>
        <v>7626287.1699999999</v>
      </c>
      <c r="D17" s="70">
        <v>7626287.1699999999</v>
      </c>
      <c r="E17" s="10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19" t="s">
        <v>87</v>
      </c>
      <c r="B48" s="119"/>
      <c r="C48" s="10">
        <f>SUM(C22:C47)</f>
        <v>2490991.42</v>
      </c>
      <c r="D48" s="70">
        <v>2490991.42</v>
      </c>
      <c r="E48" s="10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9" t="s">
        <v>87</v>
      </c>
      <c r="B58" s="119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19" t="s">
        <v>87</v>
      </c>
      <c r="B74" s="119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5" t="s">
        <v>395</v>
      </c>
      <c r="B85" s="136"/>
      <c r="C85" s="136"/>
    </row>
    <row r="86" spans="1:5" x14ac:dyDescent="0.2">
      <c r="A86" s="134"/>
      <c r="B86" s="134"/>
      <c r="C86" s="134"/>
    </row>
    <row r="87" spans="1:5" x14ac:dyDescent="0.2">
      <c r="D87" s="134"/>
      <c r="E87" s="134"/>
    </row>
    <row r="88" spans="1:5" x14ac:dyDescent="0.2">
      <c r="A88" s="138"/>
      <c r="B88" s="138"/>
      <c r="C88" s="138"/>
    </row>
    <row r="89" spans="1:5" x14ac:dyDescent="0.2">
      <c r="A89" s="118" t="s">
        <v>170</v>
      </c>
      <c r="B89" s="118"/>
      <c r="C89" s="118"/>
      <c r="D89" s="118"/>
      <c r="E89" s="118"/>
    </row>
    <row r="90" spans="1:5" x14ac:dyDescent="0.2">
      <c r="A90" s="83"/>
      <c r="B90" s="83"/>
      <c r="C90" s="83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11" t="s">
        <v>356</v>
      </c>
      <c r="B92" s="112"/>
      <c r="C92" s="9">
        <v>59275980.719999999</v>
      </c>
      <c r="D92" s="76" t="e">
        <f>'Anexo I - Mai'!#REF!</f>
        <v>#REF!</v>
      </c>
      <c r="E92" s="9" t="e">
        <f>+C92-D92</f>
        <v>#REF!</v>
      </c>
    </row>
    <row r="93" spans="1:5" x14ac:dyDescent="0.2">
      <c r="A93" s="111"/>
      <c r="B93" s="112"/>
      <c r="C93" s="9">
        <v>0</v>
      </c>
      <c r="D93" s="76">
        <f>'Anexo I - Jan'!C93</f>
        <v>0</v>
      </c>
      <c r="E93" s="9">
        <v>0</v>
      </c>
    </row>
    <row r="94" spans="1:5" x14ac:dyDescent="0.2">
      <c r="A94" s="111" t="s">
        <v>241</v>
      </c>
      <c r="B94" s="112"/>
      <c r="C94" s="9">
        <v>0</v>
      </c>
      <c r="D94" s="76">
        <f>'Anexo I - Jan'!C94</f>
        <v>0</v>
      </c>
      <c r="E94" s="9">
        <v>0</v>
      </c>
    </row>
    <row r="95" spans="1:5" x14ac:dyDescent="0.2">
      <c r="A95" s="124" t="s">
        <v>168</v>
      </c>
      <c r="B95" s="124"/>
      <c r="C95" s="124"/>
      <c r="D95" s="124"/>
      <c r="E95" s="64" t="e">
        <f>SUM(E92:E94)</f>
        <v>#REF!</v>
      </c>
    </row>
    <row r="96" spans="1:5" x14ac:dyDescent="0.2">
      <c r="A96" s="124" t="s">
        <v>169</v>
      </c>
      <c r="B96" s="124"/>
      <c r="C96" s="124"/>
      <c r="D96" s="124"/>
      <c r="E96" s="64">
        <f>$C$17+$C$48+$C$58+$C$65</f>
        <v>10117278.59</v>
      </c>
    </row>
    <row r="98" spans="4:7" x14ac:dyDescent="0.2">
      <c r="F98" s="8" t="e">
        <f>+E96-E95</f>
        <v>#REF!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30" t="s">
        <v>378</v>
      </c>
      <c r="C7" s="130"/>
    </row>
    <row r="8" spans="1:3" x14ac:dyDescent="0.2">
      <c r="A8" s="2" t="s">
        <v>53</v>
      </c>
      <c r="B8" s="131">
        <v>42965</v>
      </c>
      <c r="C8" s="12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19" t="s">
        <v>87</v>
      </c>
      <c r="B17" s="119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19" t="s">
        <v>87</v>
      </c>
      <c r="B48" s="119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19" t="s">
        <v>87</v>
      </c>
      <c r="B58" s="119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19" t="s">
        <v>87</v>
      </c>
      <c r="B74" s="119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9" t="s">
        <v>87</v>
      </c>
      <c r="B83" s="119"/>
      <c r="C83" s="10">
        <f>SUM(C79:C82)</f>
        <v>0</v>
      </c>
    </row>
    <row r="84" spans="1:7" x14ac:dyDescent="0.2">
      <c r="A84" s="132" t="s">
        <v>313</v>
      </c>
      <c r="B84" s="132"/>
      <c r="C84" s="132"/>
    </row>
    <row r="85" spans="1:7" x14ac:dyDescent="0.2">
      <c r="A85" s="135" t="s">
        <v>383</v>
      </c>
      <c r="B85" s="136"/>
      <c r="C85" s="136"/>
    </row>
    <row r="86" spans="1:7" x14ac:dyDescent="0.2">
      <c r="A86" s="139"/>
      <c r="B86" s="139"/>
      <c r="C86" s="139"/>
    </row>
    <row r="87" spans="1:7" x14ac:dyDescent="0.2">
      <c r="D87" s="134"/>
      <c r="E87" s="134"/>
    </row>
    <row r="88" spans="1:7" x14ac:dyDescent="0.2">
      <c r="A88" s="138"/>
      <c r="B88" s="138"/>
      <c r="C88" s="138"/>
    </row>
    <row r="89" spans="1:7" x14ac:dyDescent="0.2">
      <c r="A89" s="118" t="s">
        <v>170</v>
      </c>
      <c r="B89" s="118"/>
      <c r="C89" s="118"/>
      <c r="D89" s="118"/>
      <c r="E89" s="118"/>
      <c r="F89"/>
      <c r="G89"/>
    </row>
    <row r="90" spans="1:7" x14ac:dyDescent="0.2">
      <c r="A90" s="84"/>
      <c r="B90" s="84"/>
      <c r="C90" s="84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1" t="s">
        <v>356</v>
      </c>
      <c r="B92" s="112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1"/>
      <c r="B93" s="112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1" t="s">
        <v>241</v>
      </c>
      <c r="B94" s="112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4" t="s">
        <v>168</v>
      </c>
      <c r="B95" s="124"/>
      <c r="C95" s="124"/>
      <c r="D95" s="124"/>
      <c r="E95" s="64">
        <f>SUM(E92:E94)</f>
        <v>9539063.9099999964</v>
      </c>
      <c r="F95"/>
      <c r="G95"/>
    </row>
    <row r="96" spans="1:7" x14ac:dyDescent="0.2">
      <c r="A96" s="124" t="s">
        <v>169</v>
      </c>
      <c r="B96" s="124"/>
      <c r="C96" s="124"/>
      <c r="D96" s="124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showGridLines="0" tabSelected="1" view="pageBreakPreview" zoomScale="130" zoomScaleNormal="100" zoomScaleSheetLayoutView="130" workbookViewId="0">
      <selection activeCell="E48" sqref="E4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20" t="s">
        <v>384</v>
      </c>
      <c r="C7" s="121"/>
    </row>
    <row r="8" spans="1:3" x14ac:dyDescent="0.2">
      <c r="A8" s="2" t="s">
        <v>53</v>
      </c>
      <c r="B8" s="122">
        <v>42998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3" x14ac:dyDescent="0.2">
      <c r="A17" s="119" t="s">
        <v>87</v>
      </c>
      <c r="B17" s="119"/>
      <c r="C17" s="10">
        <f>SUM(C13:C16)</f>
        <v>7372550.1300000008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265</v>
      </c>
    </row>
    <row r="22" spans="1:3" x14ac:dyDescent="0.2">
      <c r="A22" s="2" t="s">
        <v>57</v>
      </c>
      <c r="B22" s="2" t="s">
        <v>19</v>
      </c>
      <c r="C22" s="9">
        <f>'Despesa - Access'!K6</f>
        <v>8314.4</v>
      </c>
    </row>
    <row r="23" spans="1:3" x14ac:dyDescent="0.2">
      <c r="A23" s="2" t="s">
        <v>58</v>
      </c>
      <c r="B23" s="2" t="s">
        <v>20</v>
      </c>
      <c r="C23" s="9">
        <f>'Despesa - Access'!K7</f>
        <v>298727.89</v>
      </c>
    </row>
    <row r="24" spans="1:3" x14ac:dyDescent="0.2">
      <c r="A24" s="2" t="s">
        <v>59</v>
      </c>
      <c r="B24" s="2" t="s">
        <v>21</v>
      </c>
      <c r="C24" s="9">
        <f>'Despesa - Access'!K8</f>
        <v>51027</v>
      </c>
    </row>
    <row r="25" spans="1:3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3" x14ac:dyDescent="0.2">
      <c r="A26" s="2" t="s">
        <v>61</v>
      </c>
      <c r="B26" s="2" t="s">
        <v>23</v>
      </c>
      <c r="C26" s="9">
        <f>'Despesa - Access'!K10</f>
        <v>58702.31</v>
      </c>
    </row>
    <row r="27" spans="1:3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3" x14ac:dyDescent="0.2">
      <c r="A28" s="2" t="s">
        <v>63</v>
      </c>
      <c r="B28" s="2" t="s">
        <v>24</v>
      </c>
      <c r="C28" s="9">
        <f>'Despesa - Access'!K12</f>
        <v>130407.84</v>
      </c>
    </row>
    <row r="29" spans="1:3" x14ac:dyDescent="0.2">
      <c r="A29" s="2" t="s">
        <v>64</v>
      </c>
      <c r="B29" s="2" t="s">
        <v>25</v>
      </c>
      <c r="C29" s="9">
        <f>'Despesa - Access'!K13</f>
        <v>58737.74</v>
      </c>
    </row>
    <row r="30" spans="1:3" x14ac:dyDescent="0.2">
      <c r="A30" s="2" t="s">
        <v>65</v>
      </c>
      <c r="B30" s="2" t="s">
        <v>26</v>
      </c>
      <c r="C30" s="9">
        <f>'Despesa - Access'!K14</f>
        <v>23386.15</v>
      </c>
    </row>
    <row r="31" spans="1:3" x14ac:dyDescent="0.2">
      <c r="A31" s="2" t="s">
        <v>66</v>
      </c>
      <c r="B31" s="2" t="s">
        <v>27</v>
      </c>
      <c r="C31" s="9">
        <f>'Despesa - Access'!K15</f>
        <v>68196.94</v>
      </c>
    </row>
    <row r="32" spans="1:3" x14ac:dyDescent="0.2">
      <c r="A32" s="2" t="s">
        <v>67</v>
      </c>
      <c r="B32" s="2" t="s">
        <v>28</v>
      </c>
      <c r="C32" s="9">
        <f>'Despesa - Access'!K16</f>
        <v>7435.35</v>
      </c>
    </row>
    <row r="33" spans="1:3" x14ac:dyDescent="0.2">
      <c r="A33" s="2" t="s">
        <v>68</v>
      </c>
      <c r="B33" s="2" t="s">
        <v>29</v>
      </c>
      <c r="C33" s="9">
        <f>'Despesa - Access'!K17</f>
        <v>94725.1</v>
      </c>
    </row>
    <row r="34" spans="1:3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3" x14ac:dyDescent="0.2">
      <c r="A35" s="2" t="s">
        <v>70</v>
      </c>
      <c r="B35" s="2" t="s">
        <v>30</v>
      </c>
      <c r="C35" s="9">
        <f>'Despesa - Access'!K19</f>
        <v>218601.52</v>
      </c>
    </row>
    <row r="36" spans="1:3" x14ac:dyDescent="0.2">
      <c r="A36" s="2" t="s">
        <v>71</v>
      </c>
      <c r="B36" s="2" t="s">
        <v>257</v>
      </c>
      <c r="C36" s="9">
        <f>'Despesa - Access'!K20</f>
        <v>391093.18</v>
      </c>
    </row>
    <row r="37" spans="1:3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3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3" x14ac:dyDescent="0.2">
      <c r="A39" s="2" t="s">
        <v>74</v>
      </c>
      <c r="B39" s="2" t="s">
        <v>32</v>
      </c>
      <c r="C39" s="9">
        <f>'Despesa - Access'!K23</f>
        <v>14300</v>
      </c>
    </row>
    <row r="40" spans="1:3" x14ac:dyDescent="0.2">
      <c r="A40" s="2" t="s">
        <v>75</v>
      </c>
      <c r="B40" s="2" t="s">
        <v>33</v>
      </c>
      <c r="C40" s="9">
        <f>'Despesa - Access'!K24</f>
        <v>2788</v>
      </c>
    </row>
    <row r="41" spans="1:3" x14ac:dyDescent="0.2">
      <c r="A41" s="2" t="s">
        <v>76</v>
      </c>
      <c r="B41" s="2" t="s">
        <v>34</v>
      </c>
      <c r="C41" s="9">
        <f>'Despesa - Access'!K25</f>
        <v>0</v>
      </c>
    </row>
    <row r="42" spans="1:3" x14ac:dyDescent="0.2">
      <c r="A42" s="2" t="s">
        <v>77</v>
      </c>
      <c r="B42" s="2" t="s">
        <v>35</v>
      </c>
      <c r="C42" s="9">
        <f>'Despesa - Access'!K26</f>
        <v>0</v>
      </c>
    </row>
    <row r="43" spans="1:3" x14ac:dyDescent="0.2">
      <c r="A43" s="2" t="s">
        <v>78</v>
      </c>
      <c r="B43" s="2" t="s">
        <v>36</v>
      </c>
      <c r="C43" s="9">
        <f>'Despesa - Access'!K27</f>
        <v>0</v>
      </c>
    </row>
    <row r="44" spans="1:3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3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3" x14ac:dyDescent="0.2">
      <c r="A46" s="2" t="s">
        <v>81</v>
      </c>
      <c r="B46" s="2" t="s">
        <v>38</v>
      </c>
      <c r="C46" s="9">
        <f>'Despesa - Access'!K30</f>
        <v>0</v>
      </c>
    </row>
    <row r="47" spans="1:3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3" x14ac:dyDescent="0.2">
      <c r="A48" s="119" t="s">
        <v>87</v>
      </c>
      <c r="B48" s="119"/>
      <c r="C48" s="10">
        <f>SUM(C22:C47)</f>
        <v>2410025.84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Access'!K33</f>
        <v>0</v>
      </c>
    </row>
    <row r="54" spans="1:3" x14ac:dyDescent="0.2">
      <c r="A54" s="2" t="s">
        <v>58</v>
      </c>
      <c r="B54" s="2" t="s">
        <v>42</v>
      </c>
      <c r="C54" s="9">
        <f>'Despesa - Access'!K34</f>
        <v>0</v>
      </c>
    </row>
    <row r="55" spans="1:3" x14ac:dyDescent="0.2">
      <c r="A55" s="2" t="s">
        <v>59</v>
      </c>
      <c r="B55" s="2" t="s">
        <v>83</v>
      </c>
      <c r="C55" s="9">
        <f>'Despesa - Access'!K35</f>
        <v>0</v>
      </c>
    </row>
    <row r="56" spans="1:3" x14ac:dyDescent="0.2">
      <c r="A56" s="2" t="s">
        <v>60</v>
      </c>
      <c r="B56" s="2" t="s">
        <v>43</v>
      </c>
      <c r="C56" s="9">
        <f>'Despesa - Access'!K36</f>
        <v>0</v>
      </c>
    </row>
    <row r="57" spans="1:3" x14ac:dyDescent="0.2">
      <c r="A57" s="2" t="s">
        <v>61</v>
      </c>
      <c r="B57" s="2" t="s">
        <v>44</v>
      </c>
      <c r="C57" s="9">
        <f>'Despesa - Access'!K37</f>
        <v>0</v>
      </c>
    </row>
    <row r="58" spans="1:3" x14ac:dyDescent="0.2">
      <c r="A58" s="119" t="s">
        <v>87</v>
      </c>
      <c r="B58" s="119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Access'!K37</f>
        <v>0</v>
      </c>
    </row>
    <row r="64" spans="1:3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9" t="s">
        <v>87</v>
      </c>
      <c r="B65" s="119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19" t="s">
        <v>87</v>
      </c>
      <c r="B74" s="119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5" t="s">
        <v>395</v>
      </c>
      <c r="B85" s="136"/>
      <c r="C85" s="136"/>
    </row>
    <row r="86" spans="1:5" x14ac:dyDescent="0.2">
      <c r="A86" s="134"/>
      <c r="B86" s="134"/>
      <c r="C86" s="134"/>
    </row>
    <row r="87" spans="1:5" x14ac:dyDescent="0.2">
      <c r="D87" s="128"/>
      <c r="E87" s="128"/>
    </row>
    <row r="98" spans="7:7" x14ac:dyDescent="0.2">
      <c r="G98" s="80"/>
    </row>
    <row r="99" spans="7:7" x14ac:dyDescent="0.2">
      <c r="G99" s="80"/>
    </row>
  </sheetData>
  <mergeCells count="17">
    <mergeCell ref="A83:B83"/>
    <mergeCell ref="A48:B48"/>
    <mergeCell ref="A58:B58"/>
    <mergeCell ref="A65:B65"/>
    <mergeCell ref="A74:B74"/>
    <mergeCell ref="A84:C84"/>
    <mergeCell ref="A85:C85"/>
    <mergeCell ref="A86:C86"/>
    <mergeCell ref="D87:E87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23" t="s">
        <v>243</v>
      </c>
      <c r="B1" s="123"/>
      <c r="C1" s="123"/>
    </row>
    <row r="3" spans="1:3" x14ac:dyDescent="0.2">
      <c r="A3" s="2" t="s">
        <v>48</v>
      </c>
      <c r="B3" s="111" t="s">
        <v>244</v>
      </c>
      <c r="C3" s="112"/>
    </row>
    <row r="4" spans="1:3" x14ac:dyDescent="0.2">
      <c r="A4" s="2" t="s">
        <v>49</v>
      </c>
      <c r="B4" s="124" t="s">
        <v>245</v>
      </c>
      <c r="C4" s="124"/>
    </row>
    <row r="5" spans="1:3" x14ac:dyDescent="0.2">
      <c r="A5" s="2" t="s">
        <v>50</v>
      </c>
      <c r="B5" s="125" t="s">
        <v>358</v>
      </c>
      <c r="C5" s="124"/>
    </row>
    <row r="6" spans="1:3" x14ac:dyDescent="0.2">
      <c r="A6" s="2" t="s">
        <v>51</v>
      </c>
      <c r="B6" s="124" t="s">
        <v>246</v>
      </c>
      <c r="C6" s="124"/>
    </row>
    <row r="7" spans="1:3" x14ac:dyDescent="0.2">
      <c r="A7" s="2" t="s">
        <v>52</v>
      </c>
      <c r="B7" s="140" t="s">
        <v>385</v>
      </c>
      <c r="C7" s="141"/>
    </row>
    <row r="8" spans="1:3" x14ac:dyDescent="0.2">
      <c r="A8" s="2" t="s">
        <v>53</v>
      </c>
      <c r="B8" s="122">
        <v>43027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19" t="s">
        <v>87</v>
      </c>
      <c r="B17" s="119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19" t="s">
        <v>87</v>
      </c>
      <c r="B48" s="119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19" t="s">
        <v>87</v>
      </c>
      <c r="B58" s="119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19" t="s">
        <v>87</v>
      </c>
      <c r="B65" s="119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19" t="s">
        <v>87</v>
      </c>
      <c r="B74" s="119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9" t="s">
        <v>87</v>
      </c>
      <c r="B83" s="119"/>
      <c r="C83" s="10">
        <f>SUM(C79:C82)</f>
        <v>0</v>
      </c>
    </row>
    <row r="84" spans="1:5" x14ac:dyDescent="0.2">
      <c r="A84" s="132" t="s">
        <v>313</v>
      </c>
      <c r="B84" s="132"/>
      <c r="C84" s="132"/>
    </row>
    <row r="85" spans="1:5" x14ac:dyDescent="0.2">
      <c r="A85" s="134"/>
      <c r="B85" s="134"/>
      <c r="C85" s="134"/>
    </row>
    <row r="89" spans="1:5" x14ac:dyDescent="0.2">
      <c r="A89" s="118" t="s">
        <v>170</v>
      </c>
      <c r="B89" s="118"/>
      <c r="C89" s="118"/>
      <c r="D89" s="118"/>
      <c r="E89" s="118"/>
    </row>
    <row r="90" spans="1:5" x14ac:dyDescent="0.2">
      <c r="A90" s="85"/>
      <c r="B90" s="85"/>
      <c r="C90" s="85"/>
    </row>
    <row r="91" spans="1:5" x14ac:dyDescent="0.2">
      <c r="C91" s="11" t="s">
        <v>179</v>
      </c>
      <c r="D91" s="86" t="s">
        <v>178</v>
      </c>
      <c r="E91" s="86" t="s">
        <v>87</v>
      </c>
    </row>
    <row r="92" spans="1:5" x14ac:dyDescent="0.2">
      <c r="A92" s="111" t="s">
        <v>356</v>
      </c>
      <c r="B92" s="112"/>
      <c r="C92" s="9">
        <v>88044694.230000004</v>
      </c>
      <c r="D92" s="87" t="e">
        <f>'2017-08'!#REF!</f>
        <v>#REF!</v>
      </c>
      <c r="E92" s="87" t="e">
        <f>C92-D92</f>
        <v>#REF!</v>
      </c>
    </row>
    <row r="93" spans="1:5" x14ac:dyDescent="0.2">
      <c r="A93" s="111"/>
      <c r="B93" s="112"/>
      <c r="C93" s="9">
        <v>0</v>
      </c>
      <c r="D93" s="87">
        <f>'Anexo I - Jan'!C93</f>
        <v>0</v>
      </c>
      <c r="E93" s="87">
        <v>0</v>
      </c>
    </row>
    <row r="94" spans="1:5" x14ac:dyDescent="0.2">
      <c r="A94" s="111" t="s">
        <v>241</v>
      </c>
      <c r="B94" s="112"/>
      <c r="C94" s="9">
        <v>0</v>
      </c>
      <c r="D94" s="87">
        <f>'Anexo I - Jan'!C94</f>
        <v>0</v>
      </c>
      <c r="E94" s="87">
        <v>0</v>
      </c>
    </row>
    <row r="95" spans="1:5" x14ac:dyDescent="0.2">
      <c r="A95" s="124" t="s">
        <v>168</v>
      </c>
      <c r="B95" s="124"/>
      <c r="C95" s="124"/>
      <c r="D95" s="124"/>
      <c r="E95" s="88" t="e">
        <f>SUM(E92:E94)</f>
        <v>#REF!</v>
      </c>
    </row>
    <row r="96" spans="1:5" x14ac:dyDescent="0.2">
      <c r="A96" s="124" t="s">
        <v>169</v>
      </c>
      <c r="B96" s="124"/>
      <c r="C96" s="124"/>
      <c r="D96" s="124"/>
      <c r="E96" s="88">
        <f>$C$17+$C$48+$C$58+$C$65</f>
        <v>9485420.6799999997</v>
      </c>
    </row>
    <row r="98" spans="4:7" x14ac:dyDescent="0.2">
      <c r="F98" s="8" t="e">
        <f>+E96-E95</f>
        <v>#REF!</v>
      </c>
      <c r="G98" s="80" t="s">
        <v>353</v>
      </c>
    </row>
    <row r="99" spans="4:7" x14ac:dyDescent="0.2">
      <c r="D99" s="89" t="s">
        <v>270</v>
      </c>
      <c r="E99" s="90">
        <f>7396881.67+2050586.5</f>
        <v>9447468.1699999999</v>
      </c>
      <c r="G99" s="80" t="s">
        <v>354</v>
      </c>
    </row>
    <row r="100" spans="4:7" x14ac:dyDescent="0.2">
      <c r="E100" s="89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2017-08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'2017-08'!Area_de_impressao</vt:lpstr>
      <vt:lpstr>'Anexo I - Abr'!Area_de_impressao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2017-12-19T20:36:34Z</cp:lastPrinted>
  <dcterms:created xsi:type="dcterms:W3CDTF">2010-03-11T09:53:57Z</dcterms:created>
  <dcterms:modified xsi:type="dcterms:W3CDTF">2017-12-19T20:37:08Z</dcterms:modified>
</cp:coreProperties>
</file>