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activeTab="8"/>
  </bookViews>
  <sheets>
    <sheet name="Anexo I - Jan" sheetId="2" r:id="rId1"/>
    <sheet name="Anexo I - Fev" sheetId="3" r:id="rId2"/>
    <sheet name="Anexo I - Mar" sheetId="13" r:id="rId3"/>
    <sheet name="Anexo I - Abr" sheetId="12" r:id="rId4"/>
    <sheet name="Anexo I - Mai" sheetId="11" r:id="rId5"/>
    <sheet name="Anexo I - Jun" sheetId="10" r:id="rId6"/>
    <sheet name="Anexo I - Jul" sheetId="9" r:id="rId7"/>
    <sheet name="Anexo I - Ago" sheetId="8" r:id="rId8"/>
    <sheet name="Anexo I - Set" sheetId="7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Jun'!$A$1:$C$84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Out'!$A$1:$C$84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C104" i="2" l="1"/>
  <c r="E99" i="8" l="1"/>
  <c r="E99" i="9" l="1"/>
  <c r="C92" i="13" l="1"/>
  <c r="C63" i="5" l="1"/>
  <c r="C63" i="6"/>
  <c r="G84" i="4" l="1"/>
  <c r="E103" i="4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C63" i="8" l="1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D94" i="4"/>
  <c r="D93" i="4"/>
  <c r="D92" i="5" l="1"/>
  <c r="D94" i="5"/>
  <c r="D93" i="5"/>
  <c r="E92" i="5" l="1"/>
  <c r="E95" i="5" s="1"/>
  <c r="D92" i="6"/>
  <c r="E92" i="6" s="1"/>
  <c r="E95" i="6" s="1"/>
  <c r="D94" i="6"/>
  <c r="D93" i="6"/>
  <c r="D92" i="8" l="1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4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0" i="2"/>
  <c r="B43" i="19"/>
  <c r="E43" i="19"/>
  <c r="C109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17" i="6" l="1"/>
  <c r="E96" i="6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C74" i="7"/>
  <c r="C17" i="5"/>
  <c r="E17" i="5" s="1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E58" i="8" s="1"/>
  <c r="C17" i="4"/>
  <c r="E17" i="4" s="1"/>
  <c r="C48" i="2"/>
  <c r="E48" i="2" s="1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94" i="3"/>
  <c r="E99" i="3" s="1"/>
  <c r="C105" i="2" l="1"/>
  <c r="C106" i="2" s="1"/>
  <c r="E60" i="4"/>
  <c r="E62" i="4" s="1"/>
  <c r="E96" i="4"/>
  <c r="F95" i="4" s="1"/>
  <c r="E96" i="5"/>
  <c r="E100" i="5" s="1"/>
  <c r="E100" i="6"/>
  <c r="F98" i="6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C95" i="2"/>
  <c r="C97" i="2" s="1"/>
  <c r="E95" i="3"/>
  <c r="E100" i="4" l="1"/>
  <c r="F98" i="5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<sst xmlns="http://schemas.openxmlformats.org/spreadsheetml/2006/main" count="2491" uniqueCount="393">
  <si>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</si>
  <si>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</si>
  <si>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</si>
  <si>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</si>
  <si>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</si>
  <si>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</si>
  <si>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</si>
  <si>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</si>
  <si>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</si>
  <si>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</si>
  <si>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</si>
  <si>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</si>
  <si>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</si>
  <si>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</si>
  <si>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</si>
  <si>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</si>
  <si>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</si>
  <si>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</si>
  <si>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</si>
  <si>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</si>
  <si>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</si>
  <si>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</si>
  <si>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</si>
  <si>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</si>
  <si>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</si>
  <si>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</si>
  <si>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</si>
  <si>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</si>
  <si>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</si>
  <si>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</si>
  <si>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</si>
  <si>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</si>
  <si>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</si>
  <si>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</si>
  <si>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</si>
  <si>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</si>
  <si>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</si>
  <si>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</si>
  <si>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</si>
  <si>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</si>
  <si>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</si>
  <si>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</si>
  <si>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</si>
  <si>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</si>
  <si>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</si>
  <si>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</si>
  <si>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</si>
  <si>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</si>
  <si>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</si>
  <si>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</si>
  <si>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</si>
  <si>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</si>
  <si>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</si>
  <si>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</si>
  <si>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</si>
  <si>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</si>
  <si>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</si>
  <si>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</si>
  <si>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</si>
  <si>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</si>
  <si>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</si>
  <si>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</si>
  <si>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</si>
  <si>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</si>
  <si>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</si>
  <si>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</si>
  <si>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</si>
  <si>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</si>
  <si>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</si>
  <si>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</si>
  <si>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</si>
  <si>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</si>
  <si>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</si>
  <si>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</si>
  <si>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</si>
  <si>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</si>
  <si>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</si>
  <si>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</si>
  <si>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</si>
  <si>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</si>
  <si>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</si>
  <si>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</si>
  <si>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</si>
  <si>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</si>
  <si>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</si>
  <si>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</si>
  <si>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</si>
  <si>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</si>
  <si>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</si>
  <si>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</si>
  <si>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</si>
  <si>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</si>
  <si>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</si>
  <si>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</si>
  <si>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</si>
  <si>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</si>
  <si>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</si>
  <si>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</si>
  <si>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</si>
  <si>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</si>
  <si>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</si>
  <si>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</si>
  <si>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</si>
  <si>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</si>
  <si>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</si>
  <si>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</si>
  <si>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</si>
  <si>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</si>
  <si>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</si>
  <si>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</si>
  <si>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</si>
  <si>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</si>
  <si>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</si>
  <si>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</si>
  <si>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</si>
  <si>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</si>
  <si>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</si>
  <si>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</si>
  <si>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</si>
  <si>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</si>
  <si>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</si>
  <si>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</si>
  <si>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</si>
  <si>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</si>
  <si>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</si>
  <si>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</si>
  <si>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</si>
  <si>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</si>
  <si>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</si>
  <si>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</si>
  <si>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</si>
  <si>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</si>
  <si>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</si>
  <si>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</si>
  <si>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</si>
  <si>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</si>
  <si>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</si>
  <si>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</si>
  <si>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</si>
  <si>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</si>
  <si>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</si>
  <si>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</si>
  <si>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</si>
  <si>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</si>
  <si>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</si>
  <si>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</si>
  <si>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</si>
  <si>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</si>
  <si>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</si>
  <si>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</si>
  <si>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</si>
  <si>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</si>
  <si>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</si>
  <si>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</si>
  <si>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</si>
  <si>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</si>
  <si>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</si>
  <si>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</si>
  <si>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</si>
  <si>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</si>
  <si>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</si>
  <si>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</si>
  <si>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</si>
  <si>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</si>
  <si>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</si>
  <si>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</si>
  <si>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</si>
  <si>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</si>
  <si>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</si>
  <si>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</si>
  <si>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</si>
  <si>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</si>
  <si>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</si>
  <si>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</si>
  <si>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</si>
  <si>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</si>
  <si>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</si>
  <si>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</si>
  <si>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</si>
  <si>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</si>
  <si>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</si>
  <si>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</si>
  <si>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</si>
  <si>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</si>
  <si>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</si>
  <si>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</si>
  <si>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</si>
  <si>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</si>
  <si>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</si>
  <si>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</si>
  <si>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</si>
  <si>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</si>
  <si>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</si>
  <si>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</si>
  <si>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</si>
  <si>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</si>
  <si>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</si>
  <si>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</si>
  <si>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</si>
  <si>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</si>
  <si>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</si>
  <si>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</si>
  <si>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</si>
  <si>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</si>
  <si>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</si>
  <si>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</si>
  <si>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</si>
  <si>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</si>
  <si>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</si>
  <si>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</si>
  <si>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</si>
  <si>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</si>
  <si>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</si>
  <si>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</si>
  <si>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</si>
  <si>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</si>
  <si>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</si>
  <si>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</si>
  <si>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</si>
  <si>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</si>
  <si>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</si>
  <si>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</si>
  <si>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</si>
  <si>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</si>
  <si>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</si>
  <si>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</si>
  <si>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</si>
  <si>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</si>
  <si>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</si>
  <si>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</si>
  <si>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</si>
  <si>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</si>
  <si>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</si>
  <si>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</si>
  <si>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</si>
  <si>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</si>
  <si>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</si>
  <si>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</si>
  <si>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</si>
  <si>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</si>
  <si>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</si>
  <si>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</si>
  <si>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</si>
  <si>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</si>
  <si>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</si>
  <si>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</si>
  <si>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</si>
  <si>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</si>
  <si>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</si>
  <si>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</si>
  <si>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</si>
  <si>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</si>
  <si>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</si>
  <si>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</si>
  <si>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</si>
  <si>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</si>
  <si>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</si>
  <si>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</si>
  <si>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</si>
  <si>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</si>
  <si>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</si>
  <si>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</si>
  <si>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</si>
  <si>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</si>
  <si>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</si>
  <si>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</si>
  <si>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</si>
  <si>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</si>
  <si>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</si>
  <si>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</si>
  <si>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</si>
  <si>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</si>
  <si>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</si>
  <si>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</si>
  <si>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</si>
  <si>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</si>
  <si>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</si>
  <si>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</si>
  <si>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</si>
  <si>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</si>
  <si>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</si>
  <si>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</si>
  <si>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</si>
  <si>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</si>
  <si>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</si>
  <si>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</si>
  <si>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</si>
  <si>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</si>
  <si>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</si>
  <si>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</si>
  <si>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</si>
  <si>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</si>
  <si>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</si>
  <si>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</si>
  <si>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</si>
  <si>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</si>
  <si>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</si>
  <si>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</si>
  <si>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</si>
  <si>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</si>
  <si>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</si>
  <si>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</si>
  <si>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</si>
  <si>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</si>
  <si>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</si>
  <si>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</si>
  <si>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</si>
  <si>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</si>
  <si>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</si>
  <si>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</si>
  <si>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</si>
  <si>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</si>
  <si>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</si>
  <si>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</si>
  <si>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</si>
  <si>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</si>
  <si>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</si>
  <si>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</si>
  <si>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</si>
  <si>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</si>
  <si>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</si>
  <si>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</si>
  <si>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</si>
  <si>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</si>
  <si>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</si>
  <si>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</si>
  <si>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</si>
  <si>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</si>
  <si>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</si>
  <si>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</si>
  <si>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</si>
  <si>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</si>
  <si>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</si>
  <si>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</si>
  <si>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</si>
  <si>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</si>
  <si>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</si>
  <si>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</si>
  <si>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</si>
  <si>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</si>
  <si>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</si>
  <si>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</si>
  <si>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</si>
  <si>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</si>
  <si>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</si>
  <si>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</si>
  <si>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</si>
  <si>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</si>
  <si>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</si>
  <si>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</si>
  <si>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</si>
  <si>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</si>
  <si>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</si>
  <si>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</si>
  <si>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</si>
  <si>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</si>
  <si>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2) No mês de janeiro as despesas alusivas a competência de dezembro foram pagas como Restos a Pagar.</t>
  </si>
  <si>
    <t>622920103 / 104 - EMPENHOS LIQUIDADOS</t>
  </si>
  <si>
    <t>ok</t>
  </si>
  <si>
    <t>CECÍLIA MARCONDES</t>
  </si>
  <si>
    <t>10/2016</t>
  </si>
  <si>
    <t>11/2016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</si>
  <si>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</si>
  <si>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</si>
  <si>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</si>
  <si>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</si>
  <si>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</si>
  <si>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</si>
  <si>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</si>
  <si>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</si>
  <si>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</si>
  <si>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2) Em dezembro foi efetuada alteração no inciso V, alínea "b", por conta de devolução de sub-repasse recebido.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</si>
  <si>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</si>
  <si>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</si>
  <si>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</si>
  <si>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</si>
  <si>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</si>
  <si>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</si>
  <si>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</si>
  <si>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</si>
  <si>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</si>
  <si>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</si>
  <si>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</si>
  <si>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</si>
  <si>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</si>
  <si>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</si>
  <si>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</si>
  <si>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</si>
  <si>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</si>
  <si>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09/10/2017-18:21:04</t>
  </si>
  <si>
    <t>09/10/2017-18:21:05</t>
  </si>
  <si>
    <t>09/10/2017-15:19:21</t>
  </si>
  <si>
    <t>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</si>
</sst>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0" fontId="1" fillId="0" borderId="0" xfId="0" applyFont="1" applyAlignment="1">
      <alignment horizontal="left"/>
    </xf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view="pageBreakPreview" topLeftCell="A28" zoomScale="130" zoomScaleNormal="100" zoomScaleSheetLayoutView="130" workbookViewId="0">
      <selection activeCell="C31" sqref="C3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07" t="s">
        <v>372</v>
      </c>
      <c r="C7" s="108"/>
    </row>
    <row r="8" spans="1:3" x14ac:dyDescent="0.2">
      <c r="A8" s="2" t="s">
        <v>53</v>
      </c>
      <c r="B8" s="109">
        <v>42776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8137276.6600000001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995704.9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1" t="s">
        <v>87</v>
      </c>
      <c r="B17" s="111"/>
      <c r="C17" s="10">
        <f>SUM(C13:C16)</f>
        <v>10341062.520000001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11" t="s">
        <v>87</v>
      </c>
      <c r="B48" s="111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1" t="s">
        <v>87</v>
      </c>
      <c r="B58" s="11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11" t="s">
        <v>87</v>
      </c>
      <c r="B74" s="111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11" t="s">
        <v>87</v>
      </c>
      <c r="B83" s="111"/>
      <c r="C83" s="10">
        <f>SUM(C79:C82)</f>
        <v>0</v>
      </c>
    </row>
    <row r="84" spans="1:3" x14ac:dyDescent="0.2">
      <c r="A84" s="114" t="s">
        <v>313</v>
      </c>
      <c r="B84" s="115"/>
      <c r="C84" s="115"/>
    </row>
    <row r="85" spans="1:3" x14ac:dyDescent="0.2">
      <c r="A85" s="116" t="s">
        <v>356</v>
      </c>
      <c r="B85" s="117"/>
      <c r="C85" s="117"/>
    </row>
    <row r="87" spans="1:3" x14ac:dyDescent="0.2">
      <c r="A87" s="118"/>
      <c r="B87" s="118"/>
      <c r="C87" s="118"/>
    </row>
    <row r="88" spans="1:3" x14ac:dyDescent="0.2">
      <c r="A88" s="106" t="s">
        <v>170</v>
      </c>
      <c r="B88" s="106"/>
      <c r="C88" s="106"/>
    </row>
    <row r="89" spans="1:3" x14ac:dyDescent="0.2">
      <c r="A89" s="25"/>
      <c r="B89" s="25"/>
      <c r="C89" s="25"/>
    </row>
    <row r="90" spans="1:3" x14ac:dyDescent="0.2">
      <c r="C90" s="11" t="s">
        <v>171</v>
      </c>
    </row>
    <row r="91" spans="1:3" x14ac:dyDescent="0.2">
      <c r="A91" s="104" t="s">
        <v>355</v>
      </c>
      <c r="B91" s="105"/>
      <c r="C91" s="9">
        <v>10931327.85</v>
      </c>
    </row>
    <row r="92" spans="1:3" x14ac:dyDescent="0.2">
      <c r="A92" s="104"/>
      <c r="B92" s="105"/>
      <c r="C92" s="9">
        <v>0</v>
      </c>
    </row>
    <row r="93" spans="1:3" x14ac:dyDescent="0.2">
      <c r="A93" s="104"/>
      <c r="B93" s="105"/>
      <c r="C93" s="9">
        <v>0</v>
      </c>
    </row>
    <row r="94" spans="1:3" x14ac:dyDescent="0.2">
      <c r="A94" s="104" t="s">
        <v>168</v>
      </c>
      <c r="B94" s="105"/>
      <c r="C94" s="64">
        <f>SUM(C91:C93)</f>
        <v>10931327.85</v>
      </c>
    </row>
    <row r="95" spans="1:3" x14ac:dyDescent="0.2">
      <c r="A95" s="104" t="s">
        <v>169</v>
      </c>
      <c r="B95" s="105"/>
      <c r="C95" s="64">
        <f>C17+C48+C58+C65</f>
        <v>10931327.850000001</v>
      </c>
    </row>
    <row r="96" spans="1:3" x14ac:dyDescent="0.2">
      <c r="B96" s="73" t="s">
        <v>270</v>
      </c>
      <c r="C96" s="71">
        <v>10931327.85</v>
      </c>
    </row>
    <row r="97" spans="1:3" x14ac:dyDescent="0.2">
      <c r="C97" s="8">
        <f>+C94-C95</f>
        <v>0</v>
      </c>
    </row>
    <row r="98" spans="1:3" x14ac:dyDescent="0.2">
      <c r="A98" s="106" t="s">
        <v>183</v>
      </c>
      <c r="B98" s="106"/>
      <c r="C98" s="106"/>
    </row>
    <row r="99" spans="1:3" x14ac:dyDescent="0.2">
      <c r="A99" s="101"/>
      <c r="B99" s="101"/>
      <c r="C99" s="101"/>
    </row>
    <row r="100" spans="1:3" x14ac:dyDescent="0.2">
      <c r="A100" s="104" t="s">
        <v>383</v>
      </c>
      <c r="B100" s="105"/>
      <c r="C100" s="9">
        <v>60650121.329999998</v>
      </c>
    </row>
    <row r="101" spans="1:3" x14ac:dyDescent="0.2">
      <c r="A101" s="102" t="s">
        <v>384</v>
      </c>
      <c r="B101" s="100"/>
      <c r="C101" s="9">
        <v>0</v>
      </c>
    </row>
    <row r="102" spans="1:3" x14ac:dyDescent="0.2">
      <c r="A102" s="104" t="s">
        <v>385</v>
      </c>
      <c r="B102" s="105"/>
      <c r="C102" s="9">
        <v>21406845.100000001</v>
      </c>
    </row>
    <row r="103" spans="1:3" x14ac:dyDescent="0.2">
      <c r="A103" s="104" t="s">
        <v>386</v>
      </c>
      <c r="B103" s="105"/>
      <c r="C103" s="9">
        <v>523094.36</v>
      </c>
    </row>
    <row r="104" spans="1:3" x14ac:dyDescent="0.2">
      <c r="A104" s="104" t="s">
        <v>168</v>
      </c>
      <c r="B104" s="105"/>
      <c r="C104" s="64">
        <f>SUM(C100:C103)</f>
        <v>82580060.790000007</v>
      </c>
    </row>
    <row r="105" spans="1:3" x14ac:dyDescent="0.2">
      <c r="A105" s="104" t="s">
        <v>169</v>
      </c>
      <c r="B105" s="105"/>
      <c r="C105" s="64">
        <f>C74+'Anexo I - Fev'!C74+'Anexo I - Mar'!C74+'Anexo I - Abr'!C74+'Anexo I - Mai'!C74+'Anexo I - Jun'!C74+'Anexo I - Jul'!C74+'Anexo I - Ago'!C74+'Anexo I - Set'!C74+'Anexo I - Out'!C74+'Anexo I - Nov'!C74+'Anexo I - Dez'!C74</f>
        <v>92252492.620000005</v>
      </c>
    </row>
    <row r="106" spans="1:3" x14ac:dyDescent="0.2">
      <c r="C106" s="103">
        <f>+C104-C105</f>
        <v>-9672431.8299999982</v>
      </c>
    </row>
    <row r="107" spans="1:3" x14ac:dyDescent="0.2">
      <c r="A107" s="106" t="s">
        <v>214</v>
      </c>
      <c r="B107" s="106"/>
      <c r="C107" s="106"/>
    </row>
    <row r="108" spans="1:3" x14ac:dyDescent="0.2">
      <c r="A108" s="25"/>
      <c r="B108" s="25"/>
      <c r="C108" s="25"/>
    </row>
    <row r="109" spans="1:3" x14ac:dyDescent="0.2">
      <c r="A109" s="104" t="s">
        <v>215</v>
      </c>
      <c r="B109" s="105"/>
      <c r="C109" s="65">
        <f>'Arrec. Custas'!B43+'Arrec. Custas'!E43</f>
        <v>0</v>
      </c>
    </row>
    <row r="110" spans="1:3" x14ac:dyDescent="0.2">
      <c r="A110" s="104" t="s">
        <v>169</v>
      </c>
      <c r="B110" s="105"/>
      <c r="C110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1:B91"/>
    <mergeCell ref="A92:B92"/>
    <mergeCell ref="A94:B94"/>
    <mergeCell ref="A93:B93"/>
    <mergeCell ref="A84:C84"/>
    <mergeCell ref="A85:C85"/>
    <mergeCell ref="A87:C87"/>
    <mergeCell ref="A88:C88"/>
    <mergeCell ref="A48:B48"/>
    <mergeCell ref="A58:B58"/>
    <mergeCell ref="A65:B65"/>
    <mergeCell ref="A74:B74"/>
    <mergeCell ref="A83:B83"/>
    <mergeCell ref="B7:C7"/>
    <mergeCell ref="B8:C8"/>
    <mergeCell ref="A1:C1"/>
    <mergeCell ref="A17:B17"/>
    <mergeCell ref="B3:C3"/>
    <mergeCell ref="B4:C4"/>
    <mergeCell ref="B5:C5"/>
    <mergeCell ref="B6:C6"/>
    <mergeCell ref="A95:B95"/>
    <mergeCell ref="A98:C98"/>
    <mergeCell ref="A100:B100"/>
    <mergeCell ref="A110:B110"/>
    <mergeCell ref="A103:B103"/>
    <mergeCell ref="A104:B104"/>
    <mergeCell ref="A107:C107"/>
    <mergeCell ref="A109:B109"/>
    <mergeCell ref="A102:B102"/>
    <mergeCell ref="A105:B10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49" zoomScale="115" zoomScaleNormal="100" zoomScaleSheetLayoutView="115" workbookViewId="0">
      <selection activeCell="C70" sqref="C70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34" t="s">
        <v>360</v>
      </c>
      <c r="C7" s="133"/>
    </row>
    <row r="8" spans="1:3" x14ac:dyDescent="0.2">
      <c r="A8" s="2" t="s">
        <v>53</v>
      </c>
      <c r="B8" s="109">
        <v>42690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0</v>
      </c>
    </row>
    <row r="14" spans="1:3" x14ac:dyDescent="0.2">
      <c r="A14" s="2" t="s">
        <v>58</v>
      </c>
      <c r="B14" s="5" t="s">
        <v>18</v>
      </c>
      <c r="C14" s="10">
        <f>'Despesa - Access'!M3</f>
        <v>0</v>
      </c>
    </row>
    <row r="15" spans="1:3" x14ac:dyDescent="0.2">
      <c r="A15" s="2" t="s">
        <v>59</v>
      </c>
      <c r="B15" s="5" t="s">
        <v>262</v>
      </c>
      <c r="C15" s="10">
        <f>'Despesa - Access'!M4</f>
        <v>0</v>
      </c>
    </row>
    <row r="16" spans="1:3" ht="51" x14ac:dyDescent="0.2">
      <c r="A16" s="6" t="s">
        <v>60</v>
      </c>
      <c r="B16" s="5" t="s">
        <v>266</v>
      </c>
      <c r="C16" s="10">
        <v>1505.85</v>
      </c>
    </row>
    <row r="17" spans="1:5" x14ac:dyDescent="0.2">
      <c r="A17" s="111" t="s">
        <v>87</v>
      </c>
      <c r="B17" s="111"/>
      <c r="C17" s="10">
        <f>SUM(C13:C16)</f>
        <v>1505.85</v>
      </c>
      <c r="D17" s="70">
        <v>6851968.0300000003</v>
      </c>
      <c r="E17" s="70">
        <f>+C17-D17</f>
        <v>-6850462.1800000006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0</v>
      </c>
    </row>
    <row r="23" spans="1:5" x14ac:dyDescent="0.2">
      <c r="A23" s="2" t="s">
        <v>58</v>
      </c>
      <c r="B23" s="2" t="s">
        <v>20</v>
      </c>
      <c r="C23" s="9">
        <f>'Despesa - Access'!M7</f>
        <v>0</v>
      </c>
    </row>
    <row r="24" spans="1:5" x14ac:dyDescent="0.2">
      <c r="A24" s="2" t="s">
        <v>59</v>
      </c>
      <c r="B24" s="2" t="s">
        <v>21</v>
      </c>
      <c r="C24" s="9">
        <f>'Despesa - Access'!M8</f>
        <v>0</v>
      </c>
    </row>
    <row r="25" spans="1:5" x14ac:dyDescent="0.2">
      <c r="A25" s="2" t="s">
        <v>60</v>
      </c>
      <c r="B25" s="2" t="s">
        <v>22</v>
      </c>
      <c r="C25" s="9">
        <f>'Despesa - Access'!M9</f>
        <v>0</v>
      </c>
    </row>
    <row r="26" spans="1:5" x14ac:dyDescent="0.2">
      <c r="A26" s="2" t="s">
        <v>61</v>
      </c>
      <c r="B26" s="2" t="s">
        <v>23</v>
      </c>
      <c r="C26" s="9">
        <f>'Despesa - Access'!M10</f>
        <v>0</v>
      </c>
    </row>
    <row r="27" spans="1:5" x14ac:dyDescent="0.2">
      <c r="A27" s="2" t="s">
        <v>62</v>
      </c>
      <c r="B27" s="2" t="s">
        <v>84</v>
      </c>
      <c r="C27" s="9">
        <f>'Despesa - Access'!M11</f>
        <v>0</v>
      </c>
    </row>
    <row r="28" spans="1:5" x14ac:dyDescent="0.2">
      <c r="A28" s="2" t="s">
        <v>63</v>
      </c>
      <c r="B28" s="2" t="s">
        <v>24</v>
      </c>
      <c r="C28" s="9">
        <f>'Despesa - Access'!M12</f>
        <v>0</v>
      </c>
    </row>
    <row r="29" spans="1:5" x14ac:dyDescent="0.2">
      <c r="A29" s="2" t="s">
        <v>64</v>
      </c>
      <c r="B29" s="2" t="s">
        <v>25</v>
      </c>
      <c r="C29" s="9">
        <f>'Despesa - Access'!M13</f>
        <v>0</v>
      </c>
    </row>
    <row r="30" spans="1:5" x14ac:dyDescent="0.2">
      <c r="A30" s="2" t="s">
        <v>65</v>
      </c>
      <c r="B30" s="2" t="s">
        <v>26</v>
      </c>
      <c r="C30" s="9">
        <f>'Despesa - Access'!M14</f>
        <v>0</v>
      </c>
    </row>
    <row r="31" spans="1:5" x14ac:dyDescent="0.2">
      <c r="A31" s="2" t="s">
        <v>66</v>
      </c>
      <c r="B31" s="2" t="s">
        <v>27</v>
      </c>
      <c r="C31" s="9">
        <f>'Despesa - Access'!M15</f>
        <v>0</v>
      </c>
    </row>
    <row r="32" spans="1:5" x14ac:dyDescent="0.2">
      <c r="A32" s="2" t="s">
        <v>67</v>
      </c>
      <c r="B32" s="2" t="s">
        <v>28</v>
      </c>
      <c r="C32" s="9">
        <f>'Despesa - Access'!M16</f>
        <v>0</v>
      </c>
    </row>
    <row r="33" spans="1:5" x14ac:dyDescent="0.2">
      <c r="A33" s="2" t="s">
        <v>68</v>
      </c>
      <c r="B33" s="2" t="s">
        <v>29</v>
      </c>
      <c r="C33" s="9">
        <f>'Despesa - Access'!M17</f>
        <v>0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0</v>
      </c>
    </row>
    <row r="35" spans="1:5" x14ac:dyDescent="0.2">
      <c r="A35" s="2" t="s">
        <v>70</v>
      </c>
      <c r="B35" s="2" t="s">
        <v>30</v>
      </c>
      <c r="C35" s="9">
        <f>'Despesa - Access'!M19</f>
        <v>0</v>
      </c>
    </row>
    <row r="36" spans="1:5" x14ac:dyDescent="0.2">
      <c r="A36" s="2" t="s">
        <v>71</v>
      </c>
      <c r="B36" s="2" t="s">
        <v>257</v>
      </c>
      <c r="C36" s="9">
        <f>'Despesa - Access'!M20</f>
        <v>0</v>
      </c>
    </row>
    <row r="37" spans="1:5" x14ac:dyDescent="0.2">
      <c r="A37" s="2" t="s">
        <v>72</v>
      </c>
      <c r="B37" s="2" t="s">
        <v>31</v>
      </c>
      <c r="C37" s="9">
        <f>'Despesa - Access'!M21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0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0</v>
      </c>
    </row>
    <row r="45" spans="1:5" x14ac:dyDescent="0.2">
      <c r="A45" s="2" t="s">
        <v>80</v>
      </c>
      <c r="B45" s="2" t="s">
        <v>86</v>
      </c>
      <c r="C45" s="9">
        <f>'Despesa - Access'!M29</f>
        <v>0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0</v>
      </c>
    </row>
    <row r="48" spans="1:5" x14ac:dyDescent="0.2">
      <c r="A48" s="111" t="s">
        <v>87</v>
      </c>
      <c r="B48" s="111"/>
      <c r="C48" s="10">
        <f>SUM(C22:C47)</f>
        <v>0</v>
      </c>
      <c r="D48" s="70">
        <v>2111303.4500000002</v>
      </c>
      <c r="E48" s="70">
        <f>+C48-D48</f>
        <v>-2111303.4500000002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1" t="s">
        <v>87</v>
      </c>
      <c r="B58" s="111"/>
      <c r="C58" s="10">
        <f>SUM(C53:C57)</f>
        <v>0</v>
      </c>
      <c r="D58" s="70">
        <v>10659.7</v>
      </c>
      <c r="E58" s="70">
        <f>+C58-D58</f>
        <v>-10659.7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0</v>
      </c>
    </row>
    <row r="71" spans="1:3" x14ac:dyDescent="0.2">
      <c r="A71" s="2" t="s">
        <v>58</v>
      </c>
      <c r="B71" s="2" t="s">
        <v>92</v>
      </c>
      <c r="C71" s="9">
        <f>'Financeiro - Access'!N3</f>
        <v>0</v>
      </c>
    </row>
    <row r="72" spans="1:3" x14ac:dyDescent="0.2">
      <c r="A72" s="2" t="s">
        <v>59</v>
      </c>
      <c r="B72" s="2" t="s">
        <v>161</v>
      </c>
      <c r="C72" s="9">
        <f>'Financeiro - Access'!N4</f>
        <v>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11" t="s">
        <v>87</v>
      </c>
      <c r="B74" s="111"/>
      <c r="C74" s="10">
        <f>SUM(C70:C73)</f>
        <v>0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4"/>
      <c r="B85" s="124"/>
      <c r="C85" s="124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7"/>
      <c r="B90" s="87"/>
      <c r="C90" s="87"/>
    </row>
    <row r="91" spans="1:5" x14ac:dyDescent="0.2">
      <c r="C91" s="11" t="s">
        <v>180</v>
      </c>
      <c r="D91" s="75" t="s">
        <v>179</v>
      </c>
      <c r="E91" s="75" t="s">
        <v>87</v>
      </c>
    </row>
    <row r="92" spans="1:5" x14ac:dyDescent="0.2">
      <c r="A92" s="104" t="s">
        <v>357</v>
      </c>
      <c r="B92" s="105"/>
      <c r="C92" s="9">
        <v>91300636.379999995</v>
      </c>
      <c r="D92" s="76" t="e">
        <f>'Anexo I - Set'!#REF!</f>
        <v>#REF!</v>
      </c>
      <c r="E92" s="76" t="e">
        <f>+C92-D92</f>
        <v>#REF!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76"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2" t="s">
        <v>168</v>
      </c>
      <c r="B95" s="112"/>
      <c r="C95" s="112"/>
      <c r="D95" s="112"/>
      <c r="E95" s="78" t="e">
        <f>SUM(E92:E94)</f>
        <v>#REF!</v>
      </c>
    </row>
    <row r="96" spans="1:5" x14ac:dyDescent="0.2">
      <c r="A96" s="112" t="s">
        <v>169</v>
      </c>
      <c r="B96" s="112"/>
      <c r="C96" s="112"/>
      <c r="D96" s="112"/>
      <c r="E96" s="78">
        <f>$C$17+$C$48+$C$58+$C$65</f>
        <v>1505.85</v>
      </c>
    </row>
    <row r="98" spans="4:7" x14ac:dyDescent="0.2">
      <c r="F98" s="8" t="e">
        <f>+E96-E95</f>
        <v>#REF!</v>
      </c>
      <c r="G98" s="80" t="s">
        <v>353</v>
      </c>
    </row>
    <row r="99" spans="4:7" x14ac:dyDescent="0.2">
      <c r="D99" s="77" t="s">
        <v>270</v>
      </c>
      <c r="E99" s="74">
        <v>8973931.1799999997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2" zoomScale="130" zoomScaleNormal="100" zoomScaleSheetLayoutView="130" workbookViewId="0">
      <selection activeCell="C70" sqref="C70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34" t="s">
        <v>361</v>
      </c>
      <c r="C7" s="133"/>
    </row>
    <row r="8" spans="1:3" x14ac:dyDescent="0.2">
      <c r="A8" s="2" t="s">
        <v>53</v>
      </c>
      <c r="B8" s="109">
        <v>42723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0</v>
      </c>
    </row>
    <row r="14" spans="1:3" x14ac:dyDescent="0.2">
      <c r="A14" s="2" t="s">
        <v>58</v>
      </c>
      <c r="B14" s="5" t="s">
        <v>18</v>
      </c>
      <c r="C14" s="10">
        <f>'Despesa - Access'!N3</f>
        <v>0</v>
      </c>
    </row>
    <row r="15" spans="1:3" x14ac:dyDescent="0.2">
      <c r="A15" s="2" t="s">
        <v>59</v>
      </c>
      <c r="B15" s="5" t="s">
        <v>262</v>
      </c>
      <c r="C15" s="10">
        <f>'Despesa - Access'!N4</f>
        <v>0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1" t="s">
        <v>87</v>
      </c>
      <c r="B17" s="111"/>
      <c r="C17" s="10">
        <f>SUM(C13:C16)</f>
        <v>0</v>
      </c>
      <c r="D17">
        <v>11381607.880000001</v>
      </c>
      <c r="E17" s="8">
        <f>+C17-D17</f>
        <v>-11381607.880000001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0</v>
      </c>
    </row>
    <row r="23" spans="1:5" x14ac:dyDescent="0.2">
      <c r="A23" s="2" t="s">
        <v>58</v>
      </c>
      <c r="B23" s="2" t="s">
        <v>20</v>
      </c>
      <c r="C23" s="9">
        <f>'Despesa - Access'!N7</f>
        <v>0</v>
      </c>
    </row>
    <row r="24" spans="1:5" x14ac:dyDescent="0.2">
      <c r="A24" s="2" t="s">
        <v>59</v>
      </c>
      <c r="B24" s="2" t="s">
        <v>21</v>
      </c>
      <c r="C24" s="9">
        <f>'Despesa - Access'!N8</f>
        <v>0</v>
      </c>
    </row>
    <row r="25" spans="1:5" x14ac:dyDescent="0.2">
      <c r="A25" s="2" t="s">
        <v>60</v>
      </c>
      <c r="B25" s="2" t="s">
        <v>22</v>
      </c>
      <c r="C25" s="9">
        <f>'Despesa - Access'!N9</f>
        <v>0</v>
      </c>
    </row>
    <row r="26" spans="1:5" x14ac:dyDescent="0.2">
      <c r="A26" s="2" t="s">
        <v>61</v>
      </c>
      <c r="B26" s="2" t="s">
        <v>23</v>
      </c>
      <c r="C26" s="9">
        <f>'Despesa - Access'!N10</f>
        <v>0</v>
      </c>
    </row>
    <row r="27" spans="1:5" x14ac:dyDescent="0.2">
      <c r="A27" s="2" t="s">
        <v>62</v>
      </c>
      <c r="B27" s="2" t="s">
        <v>84</v>
      </c>
      <c r="C27" s="9">
        <f>'Despesa - Access'!N11</f>
        <v>0</v>
      </c>
    </row>
    <row r="28" spans="1:5" x14ac:dyDescent="0.2">
      <c r="A28" s="2" t="s">
        <v>63</v>
      </c>
      <c r="B28" s="2" t="s">
        <v>24</v>
      </c>
      <c r="C28" s="9">
        <f>'Despesa - Access'!N12</f>
        <v>0</v>
      </c>
    </row>
    <row r="29" spans="1:5" x14ac:dyDescent="0.2">
      <c r="A29" s="2" t="s">
        <v>64</v>
      </c>
      <c r="B29" s="2" t="s">
        <v>25</v>
      </c>
      <c r="C29" s="9">
        <f>'Despesa - Access'!N13</f>
        <v>0</v>
      </c>
    </row>
    <row r="30" spans="1:5" x14ac:dyDescent="0.2">
      <c r="A30" s="2" t="s">
        <v>65</v>
      </c>
      <c r="B30" s="2" t="s">
        <v>26</v>
      </c>
      <c r="C30" s="9">
        <f>'Despesa - Access'!N14</f>
        <v>0</v>
      </c>
    </row>
    <row r="31" spans="1:5" x14ac:dyDescent="0.2">
      <c r="A31" s="2" t="s">
        <v>66</v>
      </c>
      <c r="B31" s="2" t="s">
        <v>27</v>
      </c>
      <c r="C31" s="9">
        <f>'Despesa - Access'!N15</f>
        <v>0</v>
      </c>
    </row>
    <row r="32" spans="1:5" x14ac:dyDescent="0.2">
      <c r="A32" s="2" t="s">
        <v>67</v>
      </c>
      <c r="B32" s="2" t="s">
        <v>28</v>
      </c>
      <c r="C32" s="9">
        <f>'Despesa - Access'!N16</f>
        <v>0</v>
      </c>
    </row>
    <row r="33" spans="1:5" x14ac:dyDescent="0.2">
      <c r="A33" s="2" t="s">
        <v>68</v>
      </c>
      <c r="B33" s="2" t="s">
        <v>29</v>
      </c>
      <c r="C33" s="9">
        <f>'Despesa - Access'!N17</f>
        <v>0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0</v>
      </c>
    </row>
    <row r="35" spans="1:5" x14ac:dyDescent="0.2">
      <c r="A35" s="2" t="s">
        <v>70</v>
      </c>
      <c r="B35" s="2" t="s">
        <v>30</v>
      </c>
      <c r="C35" s="9">
        <f>'Despesa - Access'!N19</f>
        <v>0</v>
      </c>
    </row>
    <row r="36" spans="1:5" x14ac:dyDescent="0.2">
      <c r="A36" s="2" t="s">
        <v>71</v>
      </c>
      <c r="B36" s="2" t="s">
        <v>257</v>
      </c>
      <c r="C36" s="9">
        <f>'Despesa - Access'!N20</f>
        <v>0</v>
      </c>
    </row>
    <row r="37" spans="1:5" x14ac:dyDescent="0.2">
      <c r="A37" s="2" t="s">
        <v>72</v>
      </c>
      <c r="B37" s="2" t="s">
        <v>31</v>
      </c>
      <c r="C37" s="9">
        <f>'Despesa - Access'!N21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0</v>
      </c>
    </row>
    <row r="39" spans="1:5" x14ac:dyDescent="0.2">
      <c r="A39" s="2" t="s">
        <v>74</v>
      </c>
      <c r="B39" s="2" t="s">
        <v>32</v>
      </c>
      <c r="C39" s="9">
        <f>'Despesa - Access'!N23</f>
        <v>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0</v>
      </c>
    </row>
    <row r="45" spans="1:5" x14ac:dyDescent="0.2">
      <c r="A45" s="2" t="s">
        <v>80</v>
      </c>
      <c r="B45" s="2" t="s">
        <v>86</v>
      </c>
      <c r="C45" s="9">
        <f>'Despesa - Access'!N29</f>
        <v>0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0</v>
      </c>
    </row>
    <row r="48" spans="1:5" x14ac:dyDescent="0.2">
      <c r="A48" s="111" t="s">
        <v>87</v>
      </c>
      <c r="B48" s="111"/>
      <c r="C48" s="10">
        <f>SUM(C22:C47)</f>
        <v>0</v>
      </c>
      <c r="D48">
        <v>2006201.98</v>
      </c>
      <c r="E48" s="8">
        <f>+C48-D48</f>
        <v>-2006201.98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Access'!N33</f>
        <v>0</v>
      </c>
    </row>
    <row r="54" spans="1:3" x14ac:dyDescent="0.2">
      <c r="A54" s="2" t="s">
        <v>58</v>
      </c>
      <c r="B54" s="2" t="s">
        <v>42</v>
      </c>
      <c r="C54" s="9">
        <f>'Despesa - Access'!N34</f>
        <v>0</v>
      </c>
    </row>
    <row r="55" spans="1:3" x14ac:dyDescent="0.2">
      <c r="A55" s="2" t="s">
        <v>59</v>
      </c>
      <c r="B55" s="2" t="s">
        <v>83</v>
      </c>
      <c r="C55" s="9">
        <f>'Despesa - Access'!N35</f>
        <v>0</v>
      </c>
    </row>
    <row r="56" spans="1:3" x14ac:dyDescent="0.2">
      <c r="A56" s="2" t="s">
        <v>60</v>
      </c>
      <c r="B56" s="2" t="s">
        <v>43</v>
      </c>
      <c r="C56" s="9">
        <f>'Despesa - Access'!N36</f>
        <v>0</v>
      </c>
    </row>
    <row r="57" spans="1:3" x14ac:dyDescent="0.2">
      <c r="A57" s="2" t="s">
        <v>61</v>
      </c>
      <c r="B57" s="2" t="s">
        <v>44</v>
      </c>
      <c r="C57" s="9">
        <f>'Despesa - Access'!N37</f>
        <v>0</v>
      </c>
    </row>
    <row r="58" spans="1:3" x14ac:dyDescent="0.2">
      <c r="A58" s="111" t="s">
        <v>87</v>
      </c>
      <c r="B58" s="11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Access'!N37</f>
        <v>0</v>
      </c>
    </row>
    <row r="64" spans="1:3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0</v>
      </c>
    </row>
    <row r="71" spans="1:3" x14ac:dyDescent="0.2">
      <c r="A71" s="2" t="s">
        <v>58</v>
      </c>
      <c r="B71" s="2" t="s">
        <v>92</v>
      </c>
      <c r="C71" s="9">
        <f>'Financeiro - Access'!O3</f>
        <v>0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11" t="s">
        <v>87</v>
      </c>
      <c r="B74" s="111"/>
      <c r="C74" s="10">
        <f>SUM(C70:C73)</f>
        <v>0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35" t="s">
        <v>371</v>
      </c>
      <c r="B85" s="135"/>
      <c r="C85" s="135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8"/>
      <c r="B90" s="88"/>
      <c r="C90" s="88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04" t="s">
        <v>357</v>
      </c>
      <c r="B92" s="105"/>
      <c r="C92" s="9">
        <v>104688446.23999999</v>
      </c>
      <c r="D92" s="76">
        <f>'Anexo I - Out'!C92</f>
        <v>91300636.379999995</v>
      </c>
      <c r="E92" s="76">
        <f>+C92-D92</f>
        <v>13387809.859999999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76"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2" t="s">
        <v>168</v>
      </c>
      <c r="B95" s="112"/>
      <c r="C95" s="112"/>
      <c r="D95" s="112"/>
      <c r="E95" s="78">
        <f>SUM(E92:E94)</f>
        <v>13387809.859999999</v>
      </c>
    </row>
    <row r="96" spans="1:5" x14ac:dyDescent="0.2">
      <c r="A96" s="112" t="s">
        <v>169</v>
      </c>
      <c r="B96" s="112"/>
      <c r="C96" s="112"/>
      <c r="D96" s="112"/>
      <c r="E96" s="78">
        <f>$C$17+$C$48+$C$58+$C$65</f>
        <v>0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-13387809.859999999</v>
      </c>
      <c r="G98" s="80" t="s">
        <v>353</v>
      </c>
    </row>
    <row r="99" spans="4:7" x14ac:dyDescent="0.2">
      <c r="D99" s="77" t="s">
        <v>270</v>
      </c>
      <c r="E99" s="74">
        <v>13387809.859999999</v>
      </c>
      <c r="G99" s="80" t="s">
        <v>354</v>
      </c>
    </row>
    <row r="100" spans="4:7" x14ac:dyDescent="0.2">
      <c r="D100" s="70"/>
      <c r="E100" s="77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10" t="s">
        <v>243</v>
      </c>
      <c r="B1" s="110"/>
      <c r="C1" s="110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04" t="s">
        <v>244</v>
      </c>
      <c r="C3" s="105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12" t="s">
        <v>245</v>
      </c>
      <c r="C4" s="112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13" t="s">
        <v>359</v>
      </c>
      <c r="C5" s="112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12" t="s">
        <v>246</v>
      </c>
      <c r="C6" s="112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32" t="s">
        <v>362</v>
      </c>
      <c r="C7" s="133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09">
        <v>42755</v>
      </c>
      <c r="C8" s="105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1" t="s">
        <v>87</v>
      </c>
      <c r="B17" s="111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1" t="s">
        <v>87</v>
      </c>
      <c r="B48" s="111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1" t="s">
        <v>87</v>
      </c>
      <c r="B58" s="111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98" t="s">
        <v>369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99">
        <v>1804282.81</v>
      </c>
      <c r="F61" s="98" t="s">
        <v>367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99">
        <f>+E60-E61</f>
        <v>10555238.57</v>
      </c>
      <c r="F62" s="98" t="s">
        <v>368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1" t="s">
        <v>87</v>
      </c>
      <c r="B65" s="111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1" t="s">
        <v>87</v>
      </c>
      <c r="B74" s="111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1" t="s">
        <v>87</v>
      </c>
      <c r="B83" s="111"/>
      <c r="C83" s="10">
        <f>SUM(C79:C82)</f>
        <v>906883</v>
      </c>
      <c r="G83" s="70">
        <v>36176.080000000002</v>
      </c>
    </row>
    <row r="84" spans="1:18" x14ac:dyDescent="0.2">
      <c r="A84" s="122" t="s">
        <v>313</v>
      </c>
      <c r="B84" s="122"/>
      <c r="C84" s="122"/>
      <c r="G84" s="70">
        <f>+G83+G82+G81</f>
        <v>190134.40999999997</v>
      </c>
    </row>
    <row r="85" spans="1:18" x14ac:dyDescent="0.2">
      <c r="A85" s="124"/>
      <c r="B85" s="124"/>
      <c r="C85" s="124"/>
    </row>
    <row r="89" spans="1:18" x14ac:dyDescent="0.2">
      <c r="A89" s="106" t="s">
        <v>170</v>
      </c>
      <c r="B89" s="106"/>
      <c r="C89" s="106"/>
      <c r="D89" s="106"/>
      <c r="E89" s="106"/>
      <c r="F89"/>
      <c r="H89"/>
    </row>
    <row r="90" spans="1:18" x14ac:dyDescent="0.2">
      <c r="A90" s="89"/>
      <c r="B90" s="89"/>
      <c r="C90" s="89"/>
      <c r="F90"/>
      <c r="H90"/>
    </row>
    <row r="91" spans="1:18" x14ac:dyDescent="0.2">
      <c r="C91" s="11" t="s">
        <v>182</v>
      </c>
      <c r="D91" s="75" t="s">
        <v>181</v>
      </c>
      <c r="E91" s="75" t="s">
        <v>87</v>
      </c>
      <c r="F91"/>
      <c r="G91"/>
      <c r="H91"/>
    </row>
    <row r="92" spans="1:18" x14ac:dyDescent="0.2">
      <c r="A92" s="104" t="s">
        <v>357</v>
      </c>
      <c r="B92" s="105"/>
      <c r="C92" s="9">
        <f>116857833.21</f>
        <v>116857833.20999999</v>
      </c>
      <c r="D92" s="76">
        <f>'Anexo I - Nov'!C92</f>
        <v>104688446.23999999</v>
      </c>
      <c r="E92" s="76">
        <f>+C92-D92</f>
        <v>12169386.969999999</v>
      </c>
      <c r="F92"/>
      <c r="G92"/>
      <c r="H92"/>
    </row>
    <row r="93" spans="1:18" ht="12.75" customHeight="1" x14ac:dyDescent="0.2">
      <c r="A93" s="104"/>
      <c r="B93" s="105"/>
      <c r="C93" s="9">
        <v>0</v>
      </c>
      <c r="D93" s="76">
        <f>'Anexo I - Jan'!C92</f>
        <v>0</v>
      </c>
      <c r="E93" s="76">
        <v>0</v>
      </c>
      <c r="F93"/>
      <c r="G93" s="137" t="s">
        <v>365</v>
      </c>
      <c r="H93" s="137"/>
      <c r="I93" s="137"/>
    </row>
    <row r="94" spans="1:18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v>0</v>
      </c>
      <c r="F94"/>
      <c r="G94" s="137"/>
      <c r="H94" s="137"/>
      <c r="I94" s="137"/>
    </row>
    <row r="95" spans="1:18" x14ac:dyDescent="0.2">
      <c r="A95" s="112" t="s">
        <v>168</v>
      </c>
      <c r="B95" s="112"/>
      <c r="C95" s="112"/>
      <c r="D95" s="112"/>
      <c r="E95" s="78">
        <f>SUM(E92:E94)</f>
        <v>12169386.969999999</v>
      </c>
      <c r="F95" s="96">
        <f>+E95-E96</f>
        <v>12169386.969999999</v>
      </c>
      <c r="G95" s="137"/>
      <c r="H95" s="137"/>
      <c r="I95" s="137"/>
    </row>
    <row r="96" spans="1:18" x14ac:dyDescent="0.2">
      <c r="A96" s="112" t="s">
        <v>169</v>
      </c>
      <c r="B96" s="112"/>
      <c r="C96" s="112"/>
      <c r="D96" s="112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270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190134.41000000201</v>
      </c>
      <c r="F103" s="136" t="s">
        <v>366</v>
      </c>
      <c r="G103" s="136"/>
      <c r="H103" s="136"/>
      <c r="I103" s="136"/>
    </row>
    <row r="104" spans="4:9" x14ac:dyDescent="0.2">
      <c r="F104" s="136"/>
      <c r="G104" s="136"/>
      <c r="H104" s="136"/>
      <c r="I104" s="136"/>
    </row>
    <row r="105" spans="4:9" x14ac:dyDescent="0.2">
      <c r="F105" s="136"/>
      <c r="G105" s="136"/>
      <c r="H105" s="136"/>
      <c r="I105" s="136"/>
    </row>
  </sheetData>
  <mergeCells count="23">
    <mergeCell ref="A17:B17"/>
    <mergeCell ref="A95:D95"/>
    <mergeCell ref="A96:D96"/>
    <mergeCell ref="A89:E89"/>
    <mergeCell ref="A92:B92"/>
    <mergeCell ref="A93:B93"/>
    <mergeCell ref="A94:B94"/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C70" sqref="C70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0" t="s">
        <v>247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40" t="s">
        <v>363</v>
      </c>
      <c r="C7" s="140"/>
    </row>
    <row r="8" spans="1:3" x14ac:dyDescent="0.2">
      <c r="A8" s="2" t="s">
        <v>53</v>
      </c>
      <c r="B8" s="109">
        <v>42755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11" t="s">
        <v>87</v>
      </c>
      <c r="B17" s="111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1" t="s">
        <v>87</v>
      </c>
      <c r="B48" s="111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1" t="s">
        <v>87</v>
      </c>
      <c r="B58" s="111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6" spans="1:3" x14ac:dyDescent="0.2">
      <c r="A66" s="141" t="s">
        <v>314</v>
      </c>
      <c r="B66" s="141"/>
      <c r="C66" s="141"/>
    </row>
    <row r="68" spans="1:3" x14ac:dyDescent="0.2">
      <c r="A68" s="106" t="s">
        <v>170</v>
      </c>
      <c r="B68" s="106"/>
      <c r="C68" s="106"/>
    </row>
    <row r="70" spans="1:3" x14ac:dyDescent="0.2">
      <c r="A70" s="138" t="s">
        <v>370</v>
      </c>
      <c r="B70" s="139"/>
      <c r="C70" s="65">
        <v>1804282.81</v>
      </c>
    </row>
    <row r="71" spans="1:3" x14ac:dyDescent="0.2">
      <c r="A71" s="104" t="s">
        <v>169</v>
      </c>
      <c r="B71" s="105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V27" sqref="V27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2" t="s">
        <v>221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06" t="s">
        <v>184</v>
      </c>
      <c r="C25" s="106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06" t="s">
        <v>216</v>
      </c>
      <c r="C31" s="106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06" t="s">
        <v>217</v>
      </c>
      <c r="C38" s="106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06" t="s">
        <v>218</v>
      </c>
      <c r="C45" s="106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L3" sqref="L3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2" width="11" bestFit="1" customWidth="1"/>
    <col min="13" max="13" width="9.28515625" bestFit="1" customWidth="1"/>
    <col min="14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8137276.6600000001</v>
      </c>
      <c r="E2">
        <v>5305236.01</v>
      </c>
      <c r="F2">
        <v>5395336.21</v>
      </c>
      <c r="G2">
        <v>5357953.92</v>
      </c>
      <c r="H2">
        <v>5320492.41</v>
      </c>
      <c r="I2">
        <v>5750702.1299999999</v>
      </c>
      <c r="J2">
        <v>5544119.9299999997</v>
      </c>
      <c r="K2">
        <v>5508864.5099999998</v>
      </c>
      <c r="L2">
        <v>5519019.8700000001</v>
      </c>
      <c r="M2">
        <v>0</v>
      </c>
      <c r="N2">
        <v>0</v>
      </c>
      <c r="O2">
        <v>0</v>
      </c>
      <c r="P2" t="s">
        <v>389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0</v>
      </c>
      <c r="N3">
        <v>0</v>
      </c>
      <c r="O3">
        <v>0</v>
      </c>
      <c r="P3" t="s">
        <v>389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995704.9</v>
      </c>
      <c r="E4">
        <v>942943.59</v>
      </c>
      <c r="F4">
        <v>973663.11</v>
      </c>
      <c r="G4">
        <v>976990.4</v>
      </c>
      <c r="H4">
        <v>978394.57</v>
      </c>
      <c r="I4">
        <v>1024795.89</v>
      </c>
      <c r="J4">
        <v>1006910.93</v>
      </c>
      <c r="K4">
        <v>1001167.52</v>
      </c>
      <c r="L4">
        <v>1006440.4</v>
      </c>
      <c r="M4">
        <v>0</v>
      </c>
      <c r="N4">
        <v>0</v>
      </c>
      <c r="O4">
        <v>0</v>
      </c>
      <c r="P4" t="s">
        <v>389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390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0</v>
      </c>
      <c r="N6">
        <v>0</v>
      </c>
      <c r="O6">
        <v>0</v>
      </c>
      <c r="P6" t="s">
        <v>389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0</v>
      </c>
      <c r="N7">
        <v>0</v>
      </c>
      <c r="O7">
        <v>0</v>
      </c>
      <c r="P7" t="s">
        <v>389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0</v>
      </c>
      <c r="N8">
        <v>0</v>
      </c>
      <c r="O8">
        <v>0</v>
      </c>
      <c r="P8" t="s">
        <v>389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0</v>
      </c>
      <c r="N9">
        <v>0</v>
      </c>
      <c r="O9">
        <v>0</v>
      </c>
      <c r="P9" t="s">
        <v>389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0</v>
      </c>
      <c r="N10">
        <v>0</v>
      </c>
      <c r="O10">
        <v>0</v>
      </c>
      <c r="P10" t="s">
        <v>389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0</v>
      </c>
      <c r="N11">
        <v>0</v>
      </c>
      <c r="O11">
        <v>0</v>
      </c>
      <c r="P11" t="s">
        <v>389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0</v>
      </c>
      <c r="N12">
        <v>0</v>
      </c>
      <c r="O12">
        <v>0</v>
      </c>
      <c r="P12" t="s">
        <v>389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0</v>
      </c>
      <c r="N13">
        <v>0</v>
      </c>
      <c r="O13">
        <v>0</v>
      </c>
      <c r="P13" t="s">
        <v>389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0</v>
      </c>
      <c r="N14">
        <v>0</v>
      </c>
      <c r="O14">
        <v>0</v>
      </c>
      <c r="P14" t="s">
        <v>389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0</v>
      </c>
      <c r="N15">
        <v>0</v>
      </c>
      <c r="O15">
        <v>0</v>
      </c>
      <c r="P15" t="s">
        <v>389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0</v>
      </c>
      <c r="N16">
        <v>0</v>
      </c>
      <c r="O16">
        <v>0</v>
      </c>
      <c r="P16" t="s">
        <v>389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0</v>
      </c>
      <c r="N17">
        <v>0</v>
      </c>
      <c r="O17">
        <v>0</v>
      </c>
      <c r="P17" t="s">
        <v>389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0</v>
      </c>
      <c r="N18">
        <v>0</v>
      </c>
      <c r="O18">
        <v>0</v>
      </c>
      <c r="P18" t="s">
        <v>389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0</v>
      </c>
      <c r="N19">
        <v>0</v>
      </c>
      <c r="O19">
        <v>0</v>
      </c>
      <c r="P19" t="s">
        <v>389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0</v>
      </c>
      <c r="N20">
        <v>0</v>
      </c>
      <c r="O20">
        <v>0</v>
      </c>
      <c r="P20" t="s">
        <v>389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0</v>
      </c>
      <c r="N21">
        <v>0</v>
      </c>
      <c r="O21">
        <v>0</v>
      </c>
      <c r="P21" t="s">
        <v>389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0</v>
      </c>
      <c r="N22">
        <v>0</v>
      </c>
      <c r="O22">
        <v>0</v>
      </c>
      <c r="P22" t="s">
        <v>389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0</v>
      </c>
      <c r="O23">
        <v>0</v>
      </c>
      <c r="P23" t="s">
        <v>389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389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0</v>
      </c>
      <c r="N25">
        <v>0</v>
      </c>
      <c r="O25">
        <v>0</v>
      </c>
      <c r="P25" t="s">
        <v>389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389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390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0</v>
      </c>
      <c r="N28">
        <v>0</v>
      </c>
      <c r="O28">
        <v>0</v>
      </c>
      <c r="P28" t="s">
        <v>389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0</v>
      </c>
      <c r="N29">
        <v>0</v>
      </c>
      <c r="O29">
        <v>0</v>
      </c>
      <c r="P29" t="s">
        <v>389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390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0</v>
      </c>
      <c r="N31">
        <v>0</v>
      </c>
      <c r="O31">
        <v>0</v>
      </c>
      <c r="P31" t="s">
        <v>389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390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390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390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390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0</v>
      </c>
      <c r="N36">
        <v>0</v>
      </c>
      <c r="O36">
        <v>0</v>
      </c>
      <c r="P36" t="s">
        <v>389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390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390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P16" sqref="P16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3" width="11" bestFit="1" customWidth="1"/>
    <col min="14" max="14" width="9.28515625" bestFit="1" customWidth="1"/>
    <col min="15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0</v>
      </c>
      <c r="O2">
        <v>0</v>
      </c>
      <c r="P2">
        <v>0</v>
      </c>
      <c r="Q2">
        <v>69364586.670000002</v>
      </c>
      <c r="R2" t="s">
        <v>391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0</v>
      </c>
      <c r="O3">
        <v>0</v>
      </c>
      <c r="P3">
        <v>0</v>
      </c>
      <c r="Q3">
        <v>22848905.949999999</v>
      </c>
      <c r="R3" t="s">
        <v>391</v>
      </c>
    </row>
    <row r="4" spans="1:18" x14ac:dyDescent="0.2">
      <c r="A4" t="s">
        <v>166</v>
      </c>
      <c r="B4" t="s">
        <v>376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0</v>
      </c>
      <c r="O4">
        <v>0</v>
      </c>
      <c r="P4">
        <v>0</v>
      </c>
      <c r="Q4">
        <v>39000</v>
      </c>
      <c r="R4" t="s">
        <v>391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391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92252492.620000005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2" sqref="E2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364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364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364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364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364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364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364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364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364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364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364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364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364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364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364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364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364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364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364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364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364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364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364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364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364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364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364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364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364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364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364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364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364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364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364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364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364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D35" sqref="D35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19" t="s">
        <v>373</v>
      </c>
      <c r="C7" s="120"/>
    </row>
    <row r="8" spans="1:3" x14ac:dyDescent="0.2">
      <c r="A8" s="2" t="s">
        <v>53</v>
      </c>
      <c r="B8" s="121">
        <v>42811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11" t="s">
        <v>87</v>
      </c>
      <c r="B17" s="111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11" t="s">
        <v>87</v>
      </c>
      <c r="B48" s="111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1" t="s">
        <v>87</v>
      </c>
      <c r="B58" s="111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11" t="s">
        <v>87</v>
      </c>
      <c r="B74" s="111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3"/>
      <c r="B85" s="124"/>
      <c r="C85" s="124"/>
    </row>
    <row r="86" spans="1:5" x14ac:dyDescent="0.2">
      <c r="D86" s="126"/>
      <c r="E86" s="127"/>
    </row>
    <row r="87" spans="1:5" x14ac:dyDescent="0.2">
      <c r="A87" s="125"/>
      <c r="B87" s="125"/>
      <c r="C87" s="125"/>
    </row>
    <row r="88" spans="1:5" x14ac:dyDescent="0.2">
      <c r="A88" s="106" t="s">
        <v>170</v>
      </c>
      <c r="B88" s="106"/>
      <c r="C88" s="106"/>
      <c r="D88" s="106"/>
      <c r="E88" s="106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04" t="s">
        <v>357</v>
      </c>
      <c r="B91" s="105"/>
      <c r="C91" s="9">
        <v>20257833.219999999</v>
      </c>
      <c r="D91" s="76">
        <f>'Anexo I - Jan'!C91</f>
        <v>10931327.85</v>
      </c>
      <c r="E91" s="76">
        <f>C91-D91</f>
        <v>9326505.3699999992</v>
      </c>
    </row>
    <row r="92" spans="1:5" x14ac:dyDescent="0.2">
      <c r="A92" s="104"/>
      <c r="B92" s="105"/>
      <c r="C92" s="9">
        <v>0</v>
      </c>
      <c r="D92" s="76">
        <f>'Anexo I - Jan'!C92</f>
        <v>0</v>
      </c>
      <c r="E92" s="76">
        <f>C92-D92</f>
        <v>0</v>
      </c>
    </row>
    <row r="93" spans="1:5" x14ac:dyDescent="0.2">
      <c r="A93" s="104" t="s">
        <v>241</v>
      </c>
      <c r="B93" s="105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2" t="s">
        <v>168</v>
      </c>
      <c r="B94" s="112"/>
      <c r="C94" s="112"/>
      <c r="D94" s="112"/>
      <c r="E94" s="78">
        <f>SUM(E91:E93)</f>
        <v>9326505.3699999992</v>
      </c>
    </row>
    <row r="95" spans="1:5" x14ac:dyDescent="0.2">
      <c r="A95" s="112" t="s">
        <v>169</v>
      </c>
      <c r="B95" s="112"/>
      <c r="C95" s="112"/>
      <c r="D95" s="112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87:C87"/>
    <mergeCell ref="D86:E86"/>
    <mergeCell ref="A95:D95"/>
    <mergeCell ref="A88:E88"/>
    <mergeCell ref="A91:B91"/>
    <mergeCell ref="A92:B92"/>
    <mergeCell ref="A93:B93"/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35" sqref="D35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50" t="s">
        <v>190</v>
      </c>
      <c r="B8" s="150"/>
      <c r="C8" s="150"/>
      <c r="D8" s="150"/>
      <c r="E8" s="150"/>
      <c r="F8" s="150"/>
      <c r="G8" s="150"/>
    </row>
    <row r="9" spans="1:7" x14ac:dyDescent="0.2">
      <c r="A9" s="150" t="s">
        <v>191</v>
      </c>
      <c r="B9" s="150"/>
      <c r="C9" s="150"/>
      <c r="D9" s="150"/>
      <c r="E9" s="150"/>
      <c r="F9" s="150"/>
      <c r="G9" s="150"/>
    </row>
    <row r="10" spans="1:7" x14ac:dyDescent="0.2">
      <c r="A10" s="151" t="s">
        <v>222</v>
      </c>
      <c r="B10" s="150"/>
      <c r="C10" s="150"/>
      <c r="D10" s="150"/>
      <c r="E10" s="150"/>
      <c r="F10" s="150"/>
      <c r="G10" s="150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52" t="s">
        <v>193</v>
      </c>
      <c r="C14" s="153"/>
      <c r="D14" s="154"/>
      <c r="E14" s="155" t="s">
        <v>194</v>
      </c>
      <c r="F14" s="156"/>
      <c r="G14" s="156"/>
    </row>
    <row r="15" spans="1:7" ht="14.25" thickTop="1" thickBot="1" x14ac:dyDescent="0.25">
      <c r="A15" s="30" t="s">
        <v>195</v>
      </c>
      <c r="B15" s="143" t="s">
        <v>196</v>
      </c>
      <c r="C15" s="144"/>
      <c r="D15" s="145" t="s">
        <v>87</v>
      </c>
      <c r="E15" s="147" t="s">
        <v>196</v>
      </c>
      <c r="F15" s="144"/>
      <c r="G15" s="148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46"/>
      <c r="E16" s="34" t="s">
        <v>197</v>
      </c>
      <c r="F16" s="32" t="s">
        <v>198</v>
      </c>
      <c r="G16" s="149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64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0" bestFit="1" customWidth="1"/>
    <col min="5" max="5" width="11.7109375" style="90" bestFit="1" customWidth="1"/>
    <col min="6" max="6" width="9.140625" style="90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19" t="s">
        <v>374</v>
      </c>
      <c r="C7" s="120"/>
    </row>
    <row r="8" spans="1:3" x14ac:dyDescent="0.2">
      <c r="A8" s="2" t="s">
        <v>53</v>
      </c>
      <c r="B8" s="121">
        <v>42844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5395336.21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973663.11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11" t="s">
        <v>87</v>
      </c>
      <c r="B17" s="111"/>
      <c r="C17" s="10">
        <f>SUM(C13:C16)</f>
        <v>7180964.5499999998</v>
      </c>
      <c r="D17" s="90">
        <v>7180964.5499999998</v>
      </c>
      <c r="E17" s="9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11" t="s">
        <v>87</v>
      </c>
      <c r="B48" s="111"/>
      <c r="C48" s="10">
        <f>SUM(C22:C47)</f>
        <v>2705058.52</v>
      </c>
      <c r="D48" s="90">
        <v>2705058.52</v>
      </c>
      <c r="E48" s="9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11" t="s">
        <v>87</v>
      </c>
      <c r="B58" s="111"/>
      <c r="C58" s="10">
        <f>SUM(C53:C57)</f>
        <v>0</v>
      </c>
      <c r="E58" s="9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11" t="s">
        <v>87</v>
      </c>
      <c r="B74" s="111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8" t="s">
        <v>377</v>
      </c>
      <c r="B85" s="129"/>
      <c r="C85" s="129"/>
    </row>
    <row r="86" spans="1:5" x14ac:dyDescent="0.2">
      <c r="A86" s="123"/>
      <c r="B86" s="124"/>
      <c r="C86" s="124"/>
    </row>
    <row r="88" spans="1:5" x14ac:dyDescent="0.2">
      <c r="A88" s="125"/>
      <c r="B88" s="125"/>
      <c r="C88" s="125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1" t="s">
        <v>172</v>
      </c>
      <c r="E91" s="91" t="s">
        <v>87</v>
      </c>
    </row>
    <row r="92" spans="1:5" x14ac:dyDescent="0.2">
      <c r="A92" s="104" t="s">
        <v>357</v>
      </c>
      <c r="B92" s="105"/>
      <c r="C92" s="9">
        <f>30143856.29</f>
        <v>30143856.289999999</v>
      </c>
      <c r="D92" s="92">
        <f>'Anexo I - Fev'!C91</f>
        <v>20257833.219999999</v>
      </c>
      <c r="E92" s="92">
        <f>C92-D92</f>
        <v>9886023.0700000003</v>
      </c>
    </row>
    <row r="93" spans="1:5" x14ac:dyDescent="0.2">
      <c r="A93" s="104"/>
      <c r="B93" s="105"/>
      <c r="C93" s="9">
        <v>0</v>
      </c>
      <c r="D93" s="92">
        <f>'Anexo I - Jan'!C92</f>
        <v>0</v>
      </c>
      <c r="E93" s="92">
        <f>C93-D93</f>
        <v>0</v>
      </c>
    </row>
    <row r="94" spans="1:5" x14ac:dyDescent="0.2">
      <c r="A94" s="104" t="s">
        <v>241</v>
      </c>
      <c r="B94" s="105"/>
      <c r="C94" s="9">
        <v>0</v>
      </c>
      <c r="D94" s="92">
        <f>'Anexo I - Jan'!C93</f>
        <v>0</v>
      </c>
      <c r="E94" s="92">
        <f>C94-D94</f>
        <v>0</v>
      </c>
    </row>
    <row r="95" spans="1:5" x14ac:dyDescent="0.2">
      <c r="A95" s="112" t="s">
        <v>168</v>
      </c>
      <c r="B95" s="112"/>
      <c r="C95" s="112"/>
      <c r="D95" s="112"/>
      <c r="E95" s="93">
        <f>SUM(E92:E94)</f>
        <v>9886023.0700000003</v>
      </c>
    </row>
    <row r="96" spans="1:5" x14ac:dyDescent="0.2">
      <c r="A96" s="112" t="s">
        <v>169</v>
      </c>
      <c r="B96" s="112"/>
      <c r="C96" s="112"/>
      <c r="D96" s="112"/>
      <c r="E96" s="93">
        <f>$C$17+$C$48+$C$58+$C$65</f>
        <v>9886023.0700000003</v>
      </c>
    </row>
    <row r="99" spans="4:5" x14ac:dyDescent="0.2">
      <c r="D99" s="94" t="s">
        <v>270</v>
      </c>
      <c r="E99" s="95">
        <v>9886023.0700000003</v>
      </c>
    </row>
    <row r="100" spans="4:5" x14ac:dyDescent="0.2">
      <c r="E100" s="94" t="str">
        <f>IF(E95=E99,"despesa OK","Verificar Diferença")</f>
        <v>despesa OK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19" t="s">
        <v>375</v>
      </c>
      <c r="C7" s="120"/>
    </row>
    <row r="8" spans="1:3" x14ac:dyDescent="0.2">
      <c r="A8" s="2" t="s">
        <v>53</v>
      </c>
      <c r="B8" s="121">
        <v>42874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11" t="s">
        <v>87</v>
      </c>
      <c r="B17" s="111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11" t="s">
        <v>87</v>
      </c>
      <c r="B48" s="111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1" t="s">
        <v>87</v>
      </c>
      <c r="B58" s="11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11" t="s">
        <v>87</v>
      </c>
      <c r="B74" s="111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8" t="s">
        <v>379</v>
      </c>
      <c r="B85" s="129"/>
      <c r="C85" s="129"/>
    </row>
    <row r="86" spans="1:5" x14ac:dyDescent="0.2">
      <c r="A86" s="123"/>
      <c r="B86" s="124"/>
      <c r="C86" s="124"/>
    </row>
    <row r="87" spans="1:5" x14ac:dyDescent="0.2">
      <c r="A87" s="123"/>
      <c r="B87" s="124"/>
      <c r="C87" s="124"/>
      <c r="D87" s="126"/>
      <c r="E87" s="127"/>
    </row>
    <row r="88" spans="1:5" x14ac:dyDescent="0.2">
      <c r="A88" s="125"/>
      <c r="B88" s="125"/>
      <c r="C88" s="125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04" t="s">
        <v>357</v>
      </c>
      <c r="B92" s="105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76">
        <f>C93-D93</f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f>C94-D94</f>
        <v>0</v>
      </c>
    </row>
    <row r="95" spans="1:5" x14ac:dyDescent="0.2">
      <c r="A95" s="112" t="s">
        <v>168</v>
      </c>
      <c r="B95" s="112"/>
      <c r="C95" s="112"/>
      <c r="D95" s="112"/>
      <c r="E95" s="78">
        <f>SUM(E92:E94)</f>
        <v>9436681.2100000009</v>
      </c>
    </row>
    <row r="96" spans="1:5" x14ac:dyDescent="0.2">
      <c r="A96" s="112" t="s">
        <v>169</v>
      </c>
      <c r="B96" s="112"/>
      <c r="C96" s="112"/>
      <c r="D96" s="112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10" t="s">
        <v>243</v>
      </c>
      <c r="B1" s="110"/>
      <c r="C1" s="110"/>
    </row>
    <row r="3" spans="1:6" x14ac:dyDescent="0.2">
      <c r="A3" s="2" t="s">
        <v>48</v>
      </c>
      <c r="B3" s="104" t="s">
        <v>244</v>
      </c>
      <c r="C3" s="105"/>
    </row>
    <row r="4" spans="1:6" x14ac:dyDescent="0.2">
      <c r="A4" s="2" t="s">
        <v>49</v>
      </c>
      <c r="B4" s="112" t="s">
        <v>245</v>
      </c>
      <c r="C4" s="112"/>
    </row>
    <row r="5" spans="1:6" x14ac:dyDescent="0.2">
      <c r="A5" s="2" t="s">
        <v>50</v>
      </c>
      <c r="B5" s="113" t="s">
        <v>359</v>
      </c>
      <c r="C5" s="112"/>
    </row>
    <row r="6" spans="1:6" x14ac:dyDescent="0.2">
      <c r="A6" s="2" t="s">
        <v>51</v>
      </c>
      <c r="B6" s="112" t="s">
        <v>246</v>
      </c>
      <c r="C6" s="112"/>
    </row>
    <row r="7" spans="1:6" x14ac:dyDescent="0.2">
      <c r="A7" s="2" t="s">
        <v>52</v>
      </c>
      <c r="B7" s="119" t="s">
        <v>378</v>
      </c>
      <c r="C7" s="120"/>
    </row>
    <row r="8" spans="1:6" x14ac:dyDescent="0.2">
      <c r="A8" s="2" t="s">
        <v>53</v>
      </c>
      <c r="B8" s="121">
        <v>42900</v>
      </c>
      <c r="C8" s="112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5320492.41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262</v>
      </c>
      <c r="C15" s="10">
        <f>'Despesa - Access'!H4</f>
        <v>978394.57</v>
      </c>
      <c r="F15" s="70">
        <v>978394.57</v>
      </c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>
        <v>0</v>
      </c>
    </row>
    <row r="17" spans="1:6" x14ac:dyDescent="0.2">
      <c r="A17" s="111" t="s">
        <v>87</v>
      </c>
      <c r="B17" s="111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11" t="s">
        <v>87</v>
      </c>
      <c r="B48" s="111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11" t="s">
        <v>87</v>
      </c>
      <c r="B58" s="111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1" t="s">
        <v>87</v>
      </c>
      <c r="B65" s="111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>
        <v>0</v>
      </c>
    </row>
    <row r="74" spans="1:6" x14ac:dyDescent="0.2">
      <c r="A74" s="111" t="s">
        <v>87</v>
      </c>
      <c r="B74" s="111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8" t="s">
        <v>381</v>
      </c>
      <c r="B85" s="129"/>
      <c r="C85" s="129"/>
    </row>
    <row r="86" spans="1:5" x14ac:dyDescent="0.2">
      <c r="A86" s="124"/>
      <c r="B86" s="124"/>
      <c r="C86" s="124"/>
    </row>
    <row r="87" spans="1:5" x14ac:dyDescent="0.2">
      <c r="D87" s="127"/>
      <c r="E87" s="127"/>
    </row>
    <row r="88" spans="1:5" x14ac:dyDescent="0.2">
      <c r="A88" s="130"/>
      <c r="B88" s="130"/>
      <c r="C88" s="130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3"/>
      <c r="B90" s="83"/>
      <c r="C90" s="83"/>
    </row>
    <row r="91" spans="1:5" x14ac:dyDescent="0.2">
      <c r="C91" s="11" t="s">
        <v>175</v>
      </c>
      <c r="D91" s="75" t="s">
        <v>174</v>
      </c>
      <c r="E91" s="75" t="s">
        <v>87</v>
      </c>
    </row>
    <row r="92" spans="1:5" x14ac:dyDescent="0.2">
      <c r="A92" s="104" t="s">
        <v>357</v>
      </c>
      <c r="B92" s="105"/>
      <c r="C92" s="9">
        <v>49158702.130000003</v>
      </c>
      <c r="D92" s="76">
        <f>'Anexo I - Abr'!C92</f>
        <v>39580537.5</v>
      </c>
      <c r="E92" s="76">
        <f>C92-D92</f>
        <v>9578164.6300000027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76">
        <f>C93-D93</f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f>C94-D94</f>
        <v>0</v>
      </c>
    </row>
    <row r="95" spans="1:5" x14ac:dyDescent="0.2">
      <c r="A95" s="112" t="s">
        <v>168</v>
      </c>
      <c r="B95" s="112"/>
      <c r="C95" s="112"/>
      <c r="D95" s="112"/>
      <c r="E95" s="78">
        <f>SUM(E92:E94)</f>
        <v>9578164.6300000027</v>
      </c>
    </row>
    <row r="96" spans="1:5" x14ac:dyDescent="0.2">
      <c r="A96" s="112" t="s">
        <v>169</v>
      </c>
      <c r="B96" s="112"/>
      <c r="C96" s="112"/>
      <c r="D96" s="112"/>
      <c r="E96" s="78">
        <f>$C$17+$C$48+$C$58+$C$65</f>
        <v>9578164.6300000008</v>
      </c>
    </row>
    <row r="99" spans="4:5" x14ac:dyDescent="0.2">
      <c r="D99" s="77" t="s">
        <v>270</v>
      </c>
      <c r="E99" s="74">
        <v>9578164.6300000008</v>
      </c>
    </row>
    <row r="100" spans="4:5" x14ac:dyDescent="0.2">
      <c r="E100" s="77" t="str">
        <f>IF(E96=E99,"despesa OK","Verificar Diferença")</f>
        <v>despesa OK</v>
      </c>
    </row>
  </sheetData>
  <mergeCells count="24">
    <mergeCell ref="A84:C84"/>
    <mergeCell ref="A85:C85"/>
    <mergeCell ref="A86:C86"/>
    <mergeCell ref="A88:C88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20" t="s">
        <v>380</v>
      </c>
      <c r="C7" s="120"/>
    </row>
    <row r="8" spans="1:3" x14ac:dyDescent="0.2">
      <c r="A8" s="2" t="s">
        <v>53</v>
      </c>
      <c r="B8" s="121">
        <v>42936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5750702.1299999999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1024795.89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11" t="s">
        <v>87</v>
      </c>
      <c r="B17" s="111"/>
      <c r="C17" s="10">
        <f>SUM(C13:C16)</f>
        <v>7626287.1699999999</v>
      </c>
      <c r="D17" s="70">
        <v>7626287.1699999999</v>
      </c>
      <c r="E17" s="96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11" t="s">
        <v>87</v>
      </c>
      <c r="B48" s="111"/>
      <c r="C48" s="10">
        <f>SUM(C22:C47)</f>
        <v>2490991.42</v>
      </c>
      <c r="D48" s="70">
        <v>2490991.42</v>
      </c>
      <c r="E48" s="96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1" t="s">
        <v>87</v>
      </c>
      <c r="B58" s="11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11" t="s">
        <v>87</v>
      </c>
      <c r="B74" s="111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8"/>
      <c r="B85" s="129"/>
      <c r="C85" s="129"/>
    </row>
    <row r="86" spans="1:5" x14ac:dyDescent="0.2">
      <c r="A86" s="124"/>
      <c r="B86" s="124"/>
      <c r="C86" s="124"/>
    </row>
    <row r="87" spans="1:5" x14ac:dyDescent="0.2">
      <c r="D87" s="124"/>
      <c r="E87" s="124"/>
    </row>
    <row r="88" spans="1:5" x14ac:dyDescent="0.2">
      <c r="A88" s="130"/>
      <c r="B88" s="130"/>
      <c r="C88" s="130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4"/>
      <c r="B90" s="84"/>
      <c r="C90" s="84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04" t="s">
        <v>357</v>
      </c>
      <c r="B92" s="105"/>
      <c r="C92" s="9">
        <v>59275980.719999999</v>
      </c>
      <c r="D92" s="76">
        <f>'Anexo I - Mai'!C92</f>
        <v>49158702.130000003</v>
      </c>
      <c r="E92" s="9">
        <f>+C92-D92</f>
        <v>10117278.589999996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9"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9">
        <v>0</v>
      </c>
    </row>
    <row r="95" spans="1:5" x14ac:dyDescent="0.2">
      <c r="A95" s="112" t="s">
        <v>168</v>
      </c>
      <c r="B95" s="112"/>
      <c r="C95" s="112"/>
      <c r="D95" s="112"/>
      <c r="E95" s="64">
        <f>SUM(E92:E94)</f>
        <v>10117278.589999996</v>
      </c>
    </row>
    <row r="96" spans="1:5" x14ac:dyDescent="0.2">
      <c r="A96" s="112" t="s">
        <v>169</v>
      </c>
      <c r="B96" s="112"/>
      <c r="C96" s="112"/>
      <c r="D96" s="112"/>
      <c r="E96" s="64">
        <f>$C$17+$C$48+$C$58+$C$65</f>
        <v>10117278.59</v>
      </c>
    </row>
    <row r="98" spans="4:7" x14ac:dyDescent="0.2"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86:C86"/>
    <mergeCell ref="A88:C88"/>
    <mergeCell ref="D87:E87"/>
    <mergeCell ref="A96:D96"/>
    <mergeCell ref="A89:E89"/>
    <mergeCell ref="A92:B92"/>
    <mergeCell ref="A93:B93"/>
    <mergeCell ref="A94:B94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34" zoomScale="130" zoomScaleNormal="11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20" t="s">
        <v>382</v>
      </c>
      <c r="C7" s="120"/>
    </row>
    <row r="8" spans="1:3" x14ac:dyDescent="0.2">
      <c r="A8" s="2" t="s">
        <v>53</v>
      </c>
      <c r="B8" s="121">
        <v>42965</v>
      </c>
      <c r="C8" s="112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11" t="s">
        <v>87</v>
      </c>
      <c r="B17" s="111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11" t="s">
        <v>87</v>
      </c>
      <c r="B48" s="111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11" t="s">
        <v>87</v>
      </c>
      <c r="B58" s="111"/>
      <c r="C58" s="10">
        <f>SUM(C53:C57)</f>
        <v>7994</v>
      </c>
      <c r="D58" s="79" t="s">
        <v>358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11" t="s">
        <v>87</v>
      </c>
      <c r="B74" s="111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1" t="s">
        <v>87</v>
      </c>
      <c r="B83" s="111"/>
      <c r="C83" s="10">
        <f>SUM(C79:C82)</f>
        <v>0</v>
      </c>
    </row>
    <row r="84" spans="1:7" x14ac:dyDescent="0.2">
      <c r="A84" s="122" t="s">
        <v>313</v>
      </c>
      <c r="B84" s="122"/>
      <c r="C84" s="122"/>
    </row>
    <row r="85" spans="1:7" x14ac:dyDescent="0.2">
      <c r="A85" s="128" t="s">
        <v>387</v>
      </c>
      <c r="B85" s="129"/>
      <c r="C85" s="129"/>
    </row>
    <row r="86" spans="1:7" x14ac:dyDescent="0.2">
      <c r="A86" s="131"/>
      <c r="B86" s="131"/>
      <c r="C86" s="131"/>
    </row>
    <row r="87" spans="1:7" x14ac:dyDescent="0.2">
      <c r="D87" s="124"/>
      <c r="E87" s="124"/>
    </row>
    <row r="88" spans="1:7" x14ac:dyDescent="0.2">
      <c r="A88" s="130"/>
      <c r="B88" s="130"/>
      <c r="C88" s="130"/>
    </row>
    <row r="89" spans="1:7" x14ac:dyDescent="0.2">
      <c r="A89" s="106" t="s">
        <v>170</v>
      </c>
      <c r="B89" s="106"/>
      <c r="C89" s="106"/>
      <c r="D89" s="106"/>
      <c r="E89" s="106"/>
      <c r="F89"/>
      <c r="G89"/>
    </row>
    <row r="90" spans="1:7" x14ac:dyDescent="0.2">
      <c r="A90" s="85"/>
      <c r="B90" s="85"/>
      <c r="C90" s="85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04" t="s">
        <v>357</v>
      </c>
      <c r="B92" s="105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04"/>
      <c r="B93" s="105"/>
      <c r="C93" s="9">
        <v>0</v>
      </c>
      <c r="D93" s="9">
        <f>'Anexo I - Jan'!C92</f>
        <v>0</v>
      </c>
      <c r="E93" s="9">
        <v>0</v>
      </c>
      <c r="F93"/>
      <c r="G93"/>
    </row>
    <row r="94" spans="1:7" x14ac:dyDescent="0.2">
      <c r="A94" s="104" t="s">
        <v>241</v>
      </c>
      <c r="B94" s="105"/>
      <c r="C94" s="9">
        <v>0</v>
      </c>
      <c r="D94" s="9">
        <f>'Anexo I - Jan'!C93</f>
        <v>0</v>
      </c>
      <c r="E94" s="9">
        <v>0</v>
      </c>
      <c r="F94"/>
      <c r="G94"/>
    </row>
    <row r="95" spans="1:7" x14ac:dyDescent="0.2">
      <c r="A95" s="112" t="s">
        <v>168</v>
      </c>
      <c r="B95" s="112"/>
      <c r="C95" s="112"/>
      <c r="D95" s="112"/>
      <c r="E95" s="64">
        <f>SUM(E92:E94)</f>
        <v>9539063.9099999964</v>
      </c>
      <c r="F95"/>
      <c r="G95"/>
    </row>
    <row r="96" spans="1:7" x14ac:dyDescent="0.2">
      <c r="A96" s="112" t="s">
        <v>169</v>
      </c>
      <c r="B96" s="112"/>
      <c r="C96" s="112"/>
      <c r="D96" s="112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2:B92"/>
    <mergeCell ref="A93:B93"/>
    <mergeCell ref="A94:B94"/>
    <mergeCell ref="A83:B83"/>
    <mergeCell ref="A48:B48"/>
    <mergeCell ref="A58:B58"/>
    <mergeCell ref="A65:B65"/>
    <mergeCell ref="A74:B74"/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4" zoomScale="130" zoomScaleNormal="100" zoomScaleSheetLayoutView="130" workbookViewId="0">
      <selection activeCell="C16" sqref="C1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07" t="s">
        <v>388</v>
      </c>
      <c r="C7" s="108"/>
    </row>
    <row r="8" spans="1:3" x14ac:dyDescent="0.2">
      <c r="A8" s="2" t="s">
        <v>53</v>
      </c>
      <c r="B8" s="109">
        <v>42998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5508864.5099999998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1001167.52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11" t="s">
        <v>87</v>
      </c>
      <c r="B17" s="111"/>
      <c r="C17" s="10">
        <f>SUM(C13:C16)</f>
        <v>7372550.1299999999</v>
      </c>
      <c r="D17" s="70">
        <v>7372155.5899999999</v>
      </c>
      <c r="E17" s="70">
        <f>+C17-D17</f>
        <v>394.54000000003725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11" t="s">
        <v>87</v>
      </c>
      <c r="B48" s="111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11" t="s">
        <v>87</v>
      </c>
      <c r="B58" s="111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11" t="s">
        <v>87</v>
      </c>
      <c r="B74" s="111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1" t="s">
        <v>87</v>
      </c>
      <c r="B83" s="111"/>
      <c r="C83" s="10">
        <f>SUM(C79:C82)</f>
        <v>0</v>
      </c>
    </row>
    <row r="84" spans="1:5" x14ac:dyDescent="0.2">
      <c r="A84" s="122" t="s">
        <v>313</v>
      </c>
      <c r="B84" s="122"/>
      <c r="C84" s="122"/>
    </row>
    <row r="85" spans="1:5" x14ac:dyDescent="0.2">
      <c r="A85" s="128"/>
      <c r="B85" s="129"/>
      <c r="C85" s="129"/>
    </row>
    <row r="86" spans="1:5" x14ac:dyDescent="0.2">
      <c r="A86" s="124"/>
      <c r="B86" s="124"/>
      <c r="C86" s="124"/>
    </row>
    <row r="87" spans="1:5" x14ac:dyDescent="0.2">
      <c r="D87" s="127"/>
      <c r="E87" s="127"/>
    </row>
    <row r="88" spans="1:5" x14ac:dyDescent="0.2">
      <c r="A88" s="106"/>
      <c r="B88" s="106"/>
      <c r="C88" s="106"/>
      <c r="D88" s="97"/>
      <c r="E88" s="97"/>
    </row>
    <row r="89" spans="1:5" x14ac:dyDescent="0.2">
      <c r="A89" s="106" t="s">
        <v>170</v>
      </c>
      <c r="B89" s="106"/>
      <c r="C89" s="106"/>
      <c r="D89" s="106"/>
      <c r="E89" s="106"/>
    </row>
    <row r="90" spans="1:5" x14ac:dyDescent="0.2">
      <c r="A90" s="86"/>
      <c r="B90" s="86"/>
      <c r="C90" s="86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04" t="s">
        <v>357</v>
      </c>
      <c r="B92" s="105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04"/>
      <c r="B93" s="105"/>
      <c r="C93" s="9">
        <v>0</v>
      </c>
      <c r="D93" s="76">
        <f>'Anexo I - Jan'!C92</f>
        <v>0</v>
      </c>
      <c r="E93" s="76">
        <v>0</v>
      </c>
    </row>
    <row r="94" spans="1:5" x14ac:dyDescent="0.2">
      <c r="A94" s="104" t="s">
        <v>241</v>
      </c>
      <c r="B94" s="105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2" t="s">
        <v>168</v>
      </c>
      <c r="B95" s="112"/>
      <c r="C95" s="112"/>
      <c r="D95" s="112"/>
      <c r="E95" s="78">
        <f>SUM(E92:E94)</f>
        <v>9782181.4300000072</v>
      </c>
    </row>
    <row r="96" spans="1:5" x14ac:dyDescent="0.2">
      <c r="A96" s="112" t="s">
        <v>169</v>
      </c>
      <c r="B96" s="112"/>
      <c r="C96" s="112"/>
      <c r="D96" s="112"/>
      <c r="E96" s="78">
        <f>$C$17+$C$48+$C$58+$C$65</f>
        <v>9782575.9699999988</v>
      </c>
    </row>
    <row r="98" spans="4:7" x14ac:dyDescent="0.2">
      <c r="F98" s="8">
        <f>+E96-E95</f>
        <v>394.53999999165535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B7:C7"/>
    <mergeCell ref="B8:C8"/>
    <mergeCell ref="A17:B17"/>
    <mergeCell ref="A1:C1"/>
    <mergeCell ref="B3:C3"/>
    <mergeCell ref="B4:C4"/>
    <mergeCell ref="B5:C5"/>
    <mergeCell ref="B6:C6"/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showGridLines="0" tabSelected="1" view="pageBreakPreview" topLeftCell="A76" zoomScale="115" zoomScaleNormal="100" zoomScaleSheetLayoutView="115" workbookViewId="0">
      <selection activeCell="H91" sqref="H9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10" t="s">
        <v>243</v>
      </c>
      <c r="B1" s="110"/>
      <c r="C1" s="110"/>
    </row>
    <row r="3" spans="1:3" x14ac:dyDescent="0.2">
      <c r="A3" s="2" t="s">
        <v>48</v>
      </c>
      <c r="B3" s="104" t="s">
        <v>244</v>
      </c>
      <c r="C3" s="105"/>
    </row>
    <row r="4" spans="1:3" x14ac:dyDescent="0.2">
      <c r="A4" s="2" t="s">
        <v>49</v>
      </c>
      <c r="B4" s="112" t="s">
        <v>245</v>
      </c>
      <c r="C4" s="112"/>
    </row>
    <row r="5" spans="1:3" x14ac:dyDescent="0.2">
      <c r="A5" s="2" t="s">
        <v>50</v>
      </c>
      <c r="B5" s="113" t="s">
        <v>359</v>
      </c>
      <c r="C5" s="112"/>
    </row>
    <row r="6" spans="1:3" x14ac:dyDescent="0.2">
      <c r="A6" s="2" t="s">
        <v>51</v>
      </c>
      <c r="B6" s="112" t="s">
        <v>246</v>
      </c>
      <c r="C6" s="112"/>
    </row>
    <row r="7" spans="1:3" x14ac:dyDescent="0.2">
      <c r="A7" s="2" t="s">
        <v>52</v>
      </c>
      <c r="B7" s="132" t="s">
        <v>392</v>
      </c>
      <c r="C7" s="133"/>
    </row>
    <row r="8" spans="1:3" x14ac:dyDescent="0.2">
      <c r="A8" s="2" t="s">
        <v>53</v>
      </c>
      <c r="B8" s="109">
        <v>43027</v>
      </c>
      <c r="C8" s="105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3" x14ac:dyDescent="0.2">
      <c r="A17" s="111" t="s">
        <v>87</v>
      </c>
      <c r="B17" s="111"/>
      <c r="C17" s="10">
        <f>SUM(C13:C16)</f>
        <v>7434834.1800000006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265</v>
      </c>
    </row>
    <row r="22" spans="1:3" x14ac:dyDescent="0.2">
      <c r="A22" s="2" t="s">
        <v>57</v>
      </c>
      <c r="B22" s="2" t="s">
        <v>19</v>
      </c>
      <c r="C22" s="9">
        <f>'Despesa - Access'!L6</f>
        <v>16127.2</v>
      </c>
    </row>
    <row r="23" spans="1:3" x14ac:dyDescent="0.2">
      <c r="A23" s="2" t="s">
        <v>58</v>
      </c>
      <c r="B23" s="2" t="s">
        <v>20</v>
      </c>
      <c r="C23" s="9">
        <f>'Despesa - Access'!L7</f>
        <v>303356.74</v>
      </c>
    </row>
    <row r="24" spans="1:3" x14ac:dyDescent="0.2">
      <c r="A24" s="2" t="s">
        <v>59</v>
      </c>
      <c r="B24" s="2" t="s">
        <v>21</v>
      </c>
      <c r="C24" s="9">
        <f>'Despesa - Access'!L8</f>
        <v>51726</v>
      </c>
    </row>
    <row r="25" spans="1:3" x14ac:dyDescent="0.2">
      <c r="A25" s="2" t="s">
        <v>60</v>
      </c>
      <c r="B25" s="2" t="s">
        <v>22</v>
      </c>
      <c r="C25" s="9">
        <f>'Despesa - Access'!L9</f>
        <v>149232.41</v>
      </c>
    </row>
    <row r="26" spans="1:3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3" x14ac:dyDescent="0.2">
      <c r="A27" s="2" t="s">
        <v>62</v>
      </c>
      <c r="B27" s="2" t="s">
        <v>84</v>
      </c>
      <c r="C27" s="9">
        <f>'Despesa - Access'!L11</f>
        <v>65726.97</v>
      </c>
    </row>
    <row r="28" spans="1:3" x14ac:dyDescent="0.2">
      <c r="A28" s="2" t="s">
        <v>63</v>
      </c>
      <c r="B28" s="2" t="s">
        <v>24</v>
      </c>
      <c r="C28" s="9">
        <f>'Despesa - Access'!L12</f>
        <v>143518.71</v>
      </c>
    </row>
    <row r="29" spans="1:3" x14ac:dyDescent="0.2">
      <c r="A29" s="2" t="s">
        <v>64</v>
      </c>
      <c r="B29" s="2" t="s">
        <v>25</v>
      </c>
      <c r="C29" s="9">
        <f>'Despesa - Access'!L13</f>
        <v>65440.94</v>
      </c>
    </row>
    <row r="30" spans="1:3" x14ac:dyDescent="0.2">
      <c r="A30" s="2" t="s">
        <v>65</v>
      </c>
      <c r="B30" s="2" t="s">
        <v>26</v>
      </c>
      <c r="C30" s="9">
        <f>'Despesa - Access'!L14</f>
        <v>16315.82</v>
      </c>
    </row>
    <row r="31" spans="1:3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3" x14ac:dyDescent="0.2">
      <c r="A32" s="2" t="s">
        <v>67</v>
      </c>
      <c r="B32" s="2" t="s">
        <v>28</v>
      </c>
      <c r="C32" s="9">
        <f>'Despesa - Access'!L16</f>
        <v>10672.68</v>
      </c>
    </row>
    <row r="33" spans="1:3" x14ac:dyDescent="0.2">
      <c r="A33" s="2" t="s">
        <v>68</v>
      </c>
      <c r="B33" s="2" t="s">
        <v>29</v>
      </c>
      <c r="C33" s="9">
        <f>'Despesa - Access'!L17</f>
        <v>21127.53</v>
      </c>
    </row>
    <row r="34" spans="1:3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3" x14ac:dyDescent="0.2">
      <c r="A35" s="2" t="s">
        <v>70</v>
      </c>
      <c r="B35" s="2" t="s">
        <v>30</v>
      </c>
      <c r="C35" s="9">
        <f>'Despesa - Access'!L19</f>
        <v>228143.92</v>
      </c>
    </row>
    <row r="36" spans="1:3" x14ac:dyDescent="0.2">
      <c r="A36" s="2" t="s">
        <v>71</v>
      </c>
      <c r="B36" s="2" t="s">
        <v>257</v>
      </c>
      <c r="C36" s="9">
        <f>'Despesa - Access'!L20</f>
        <v>388955.82</v>
      </c>
    </row>
    <row r="37" spans="1:3" x14ac:dyDescent="0.2">
      <c r="A37" s="2" t="s">
        <v>72</v>
      </c>
      <c r="B37" s="2" t="s">
        <v>31</v>
      </c>
      <c r="C37" s="9">
        <f>'Despesa - Access'!L21</f>
        <v>1751.12</v>
      </c>
    </row>
    <row r="38" spans="1:3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3" x14ac:dyDescent="0.2">
      <c r="A39" s="2" t="s">
        <v>74</v>
      </c>
      <c r="B39" s="2" t="s">
        <v>32</v>
      </c>
      <c r="C39" s="9">
        <f>'Despesa - Access'!L23</f>
        <v>0</v>
      </c>
    </row>
    <row r="40" spans="1:3" x14ac:dyDescent="0.2">
      <c r="A40" s="2" t="s">
        <v>75</v>
      </c>
      <c r="B40" s="2" t="s">
        <v>33</v>
      </c>
      <c r="C40" s="9">
        <f>'Despesa - Access'!L24</f>
        <v>0</v>
      </c>
    </row>
    <row r="41" spans="1:3" x14ac:dyDescent="0.2">
      <c r="A41" s="2" t="s">
        <v>76</v>
      </c>
      <c r="B41" s="2" t="s">
        <v>34</v>
      </c>
      <c r="C41" s="9">
        <f>'Despesa - Access'!L25</f>
        <v>16000</v>
      </c>
    </row>
    <row r="42" spans="1:3" x14ac:dyDescent="0.2">
      <c r="A42" s="2" t="s">
        <v>77</v>
      </c>
      <c r="B42" s="2" t="s">
        <v>35</v>
      </c>
      <c r="C42" s="9">
        <f>'Despesa - Access'!L26</f>
        <v>0</v>
      </c>
    </row>
    <row r="43" spans="1:3" x14ac:dyDescent="0.2">
      <c r="A43" s="2" t="s">
        <v>78</v>
      </c>
      <c r="B43" s="2" t="s">
        <v>36</v>
      </c>
      <c r="C43" s="9">
        <f>'Despesa - Access'!L27</f>
        <v>0</v>
      </c>
    </row>
    <row r="44" spans="1:3" x14ac:dyDescent="0.2">
      <c r="A44" s="2" t="s">
        <v>79</v>
      </c>
      <c r="B44" s="2" t="s">
        <v>37</v>
      </c>
      <c r="C44" s="9">
        <f>'Despesa - Access'!L28</f>
        <v>3056.94</v>
      </c>
    </row>
    <row r="45" spans="1:3" x14ac:dyDescent="0.2">
      <c r="A45" s="2" t="s">
        <v>80</v>
      </c>
      <c r="B45" s="2" t="s">
        <v>86</v>
      </c>
      <c r="C45" s="9">
        <f>'Despesa - Access'!L29</f>
        <v>28287.81</v>
      </c>
    </row>
    <row r="46" spans="1:3" x14ac:dyDescent="0.2">
      <c r="A46" s="2" t="s">
        <v>81</v>
      </c>
      <c r="B46" s="2" t="s">
        <v>38</v>
      </c>
      <c r="C46" s="9">
        <f>'Despesa - Access'!L30</f>
        <v>0</v>
      </c>
    </row>
    <row r="47" spans="1:3" x14ac:dyDescent="0.2">
      <c r="A47" s="2" t="s">
        <v>82</v>
      </c>
      <c r="B47" s="2" t="s">
        <v>39</v>
      </c>
      <c r="C47" s="9">
        <f>'Despesa - Access'!L31</f>
        <v>401635.21</v>
      </c>
    </row>
    <row r="48" spans="1:3" x14ac:dyDescent="0.2">
      <c r="A48" s="111" t="s">
        <v>87</v>
      </c>
      <c r="B48" s="111"/>
      <c r="C48" s="10">
        <f>SUM(C22:C47)</f>
        <v>2050586.5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Access'!L32</f>
        <v>0</v>
      </c>
    </row>
    <row r="54" spans="1:3" x14ac:dyDescent="0.2">
      <c r="A54" s="2" t="s">
        <v>58</v>
      </c>
      <c r="B54" s="2" t="s">
        <v>42</v>
      </c>
      <c r="C54" s="9">
        <f>'Despesa - Access'!L33</f>
        <v>0</v>
      </c>
    </row>
    <row r="55" spans="1:3" x14ac:dyDescent="0.2">
      <c r="A55" s="2" t="s">
        <v>59</v>
      </c>
      <c r="B55" s="2" t="s">
        <v>83</v>
      </c>
      <c r="C55" s="9">
        <f>'Despesa - Access'!L34</f>
        <v>0</v>
      </c>
    </row>
    <row r="56" spans="1:3" x14ac:dyDescent="0.2">
      <c r="A56" s="2" t="s">
        <v>60</v>
      </c>
      <c r="B56" s="2" t="s">
        <v>43</v>
      </c>
      <c r="C56" s="9">
        <f>'Despesa - Access'!L35</f>
        <v>0</v>
      </c>
    </row>
    <row r="57" spans="1:3" x14ac:dyDescent="0.2">
      <c r="A57" s="2" t="s">
        <v>61</v>
      </c>
      <c r="B57" s="2" t="s">
        <v>44</v>
      </c>
      <c r="C57" s="9">
        <f>'Despesa - Access'!L36</f>
        <v>0</v>
      </c>
    </row>
    <row r="58" spans="1:3" x14ac:dyDescent="0.2">
      <c r="A58" s="111" t="s">
        <v>87</v>
      </c>
      <c r="B58" s="111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Access'!L32</f>
        <v>0</v>
      </c>
    </row>
    <row r="64" spans="1:3" x14ac:dyDescent="0.2">
      <c r="A64" s="2" t="s">
        <v>58</v>
      </c>
      <c r="B64" s="2" t="s">
        <v>47</v>
      </c>
      <c r="C64" s="9">
        <f>'Despesa - Access'!L33</f>
        <v>0</v>
      </c>
    </row>
    <row r="65" spans="1:3" x14ac:dyDescent="0.2">
      <c r="A65" s="111" t="s">
        <v>87</v>
      </c>
      <c r="B65" s="111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Access'!M2</f>
        <v>7432204.7800000003</v>
      </c>
    </row>
    <row r="71" spans="1:3" x14ac:dyDescent="0.2">
      <c r="A71" s="2" t="s">
        <v>58</v>
      </c>
      <c r="B71" s="2" t="s">
        <v>92</v>
      </c>
      <c r="C71" s="9">
        <f>'Financeiro - Access'!M3</f>
        <v>2232227.0499999998</v>
      </c>
    </row>
    <row r="72" spans="1:3" x14ac:dyDescent="0.2">
      <c r="A72" s="2" t="s">
        <v>59</v>
      </c>
      <c r="B72" s="2" t="s">
        <v>161</v>
      </c>
      <c r="C72" s="9">
        <f>'Financeiro - Access'!M4</f>
        <v>8000</v>
      </c>
    </row>
    <row r="73" spans="1:3" x14ac:dyDescent="0.2">
      <c r="A73" s="2" t="s">
        <v>60</v>
      </c>
      <c r="B73" s="2" t="s">
        <v>258</v>
      </c>
      <c r="C73" s="9">
        <f>'Financeiro - Access'!M5</f>
        <v>0</v>
      </c>
    </row>
    <row r="74" spans="1:3" x14ac:dyDescent="0.2">
      <c r="A74" s="111" t="s">
        <v>87</v>
      </c>
      <c r="B74" s="111"/>
      <c r="C74" s="10">
        <f>SUM(C70:C73)</f>
        <v>9672431.8300000001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3" x14ac:dyDescent="0.2">
      <c r="A81" s="2" t="s">
        <v>59</v>
      </c>
      <c r="B81" s="2" t="s">
        <v>261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111" t="s">
        <v>87</v>
      </c>
      <c r="B83" s="111"/>
      <c r="C83" s="10">
        <f>SUM(C79:C82)</f>
        <v>0</v>
      </c>
    </row>
    <row r="84" spans="1:3" x14ac:dyDescent="0.2">
      <c r="A84" s="122" t="s">
        <v>313</v>
      </c>
      <c r="B84" s="122"/>
      <c r="C84" s="122"/>
    </row>
    <row r="85" spans="1:3" x14ac:dyDescent="0.2">
      <c r="A85" s="124"/>
      <c r="B85" s="124"/>
      <c r="C85" s="124"/>
    </row>
    <row r="98" spans="6:7" x14ac:dyDescent="0.2">
      <c r="F98" s="8"/>
      <c r="G98" s="80"/>
    </row>
    <row r="99" spans="6:7" x14ac:dyDescent="0.2">
      <c r="G99" s="80"/>
    </row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2017-11-17T14:34:13Z</dcterms:modified>
</cp:coreProperties>
</file>