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queryTables/queryTable2.xml" ContentType="application/vnd.openxmlformats-officedocument.spreadsheetml.queryTable+xml"/>
  <Override PartName="/xl/tables/table3.xml" ContentType="application/vnd.openxmlformats-officedocument.spreadsheetml.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300" yWindow="270" windowWidth="15480" windowHeight="8520" tabRatio="818"/>
  </bookViews>
  <sheets>
    <sheet name="Anexo I - Jan" sheetId="2" r:id="rId1"/>
    <sheet name="Anexo I - Fev" sheetId="3" state="hidden" r:id="rId2"/>
    <sheet name="Anexo I - Mar" sheetId="13" state="hidden" r:id="rId3"/>
    <sheet name="Anexo I - Abr" sheetId="12" state="hidden" r:id="rId4"/>
    <sheet name="Anexo I - Mai" sheetId="11" state="hidden" r:id="rId5"/>
    <sheet name="Anexo I - Jun" sheetId="10" state="hidden" r:id="rId6"/>
    <sheet name="Anexo I - Jul" sheetId="9" state="hidden" r:id="rId7"/>
    <sheet name="Anexo I - Ago" sheetId="8" state="hidden" r:id="rId8"/>
    <sheet name="Anexo I - Set" sheetId="7" state="hidden" r:id="rId9"/>
    <sheet name="Anexo I - Out" sheetId="6" state="hidden" r:id="rId10"/>
    <sheet name="Anexo I - Nov" sheetId="5" state="hidden" r:id="rId11"/>
    <sheet name="Anexo I - Dez" sheetId="4" state="hidden" r:id="rId12"/>
    <sheet name="Anexo I - RP" sheetId="17" state="hidden" r:id="rId13"/>
    <sheet name="Anexo II - Orcamento" sheetId="14" state="hidden" r:id="rId14"/>
    <sheet name="Despesa - Access" sheetId="1" state="hidden" r:id="rId15"/>
    <sheet name="Financeiro - Access" sheetId="18" state="hidden" r:id="rId16"/>
    <sheet name="RP - Access" sheetId="16" state="hidden" r:id="rId17"/>
    <sheet name="Orcamento - Access" sheetId="15" state="hidden" r:id="rId18"/>
    <sheet name="Decisões Judiciais" sheetId="20" state="hidden" r:id="rId19"/>
    <sheet name="Arrec. Custas" sheetId="19" state="hidden" r:id="rId20"/>
  </sheets>
  <definedNames>
    <definedName name="_xlnm.Print_Area" localSheetId="3">'Anexo I - Abr'!$A$1:$C$85</definedName>
    <definedName name="_xlnm.Print_Area" localSheetId="7">'Anexo I - Ago'!$A$1:$C$85</definedName>
    <definedName name="_xlnm.Print_Area" localSheetId="11">'Anexo I - Dez'!$A$1:$C$84</definedName>
    <definedName name="_xlnm.Print_Area" localSheetId="1">'Anexo I - Fev'!$A$1:$C$85</definedName>
    <definedName name="_xlnm.Print_Area" localSheetId="0">'Anexo I - Jan'!$A$1:$C$86</definedName>
    <definedName name="_xlnm.Print_Area" localSheetId="6">'Anexo I - Jul'!$A$1:$C$85</definedName>
    <definedName name="_xlnm.Print_Area" localSheetId="5">'Anexo I - Jun'!$A$1:$C$86</definedName>
    <definedName name="_xlnm.Print_Area" localSheetId="4">'Anexo I - Mai'!$A$1:$C$87</definedName>
    <definedName name="_xlnm.Print_Area" localSheetId="2">'Anexo I - Mar'!$A$1:$C$87</definedName>
    <definedName name="_xlnm.Print_Area" localSheetId="10">'Anexo I - Nov'!$A$1:$C$85</definedName>
    <definedName name="_xlnm.Print_Area" localSheetId="9">'Anexo I - Out'!$A$1:$C$87</definedName>
    <definedName name="_xlnm.Print_Area" localSheetId="12">'Anexo I - RP'!$A$1:$C$67</definedName>
    <definedName name="_xlnm.Print_Area" localSheetId="8">'Anexo I - Set'!$A$1:$C$84</definedName>
    <definedName name="_xlnm.Print_Area" localSheetId="13">'Anexo II - Orcamento'!$A$1:$T$21</definedName>
    <definedName name="Consulta_de_Banco_de_dados_do_MS_Access" localSheetId="14">'Despesa - Access'!#REF!</definedName>
    <definedName name="Consulta_de_Banco_de_dados_do_MS_Access" localSheetId="17">'Orcamento - Access'!$A$1:$AE$16</definedName>
    <definedName name="Consulta_de_Banco_de_dados_do_MS_Access_1" localSheetId="14">'Despesa - Access'!#REF!</definedName>
    <definedName name="Consulta_de_Banco_de_dados_do_MS_Access_1" localSheetId="15">'Financeiro - Access'!#REF!</definedName>
    <definedName name="Consulta_de_Banco_de_dados_do_MS_Access_1" localSheetId="17">'Orcamento - Access'!$A$1:$AC$20</definedName>
    <definedName name="Consulta_de_Banco_de_dados_do_MS_Access_2" localSheetId="14">'Despesa - Access'!#REF!</definedName>
    <definedName name="Consulta_de_Banco_de_dados_do_MS_Access_2" localSheetId="17">'Orcamento - Access'!$A$1:$AC$19</definedName>
    <definedName name="Consulta_de_Banco_de_dados_do_MS_Access_3" localSheetId="14">'Despesa - Access'!#REF!</definedName>
    <definedName name="Consulta_de_Banco_de_dados_do_MS_Access_4" localSheetId="14">'Despesa - Access'!#REF!</definedName>
    <definedName name="Consulta_de_Banco_de_dados_MS_Access" localSheetId="16">'RP - Access'!#REF!</definedName>
    <definedName name="Consulta_de_Banco_de_dados_MS_Access_1" localSheetId="15">'Financeiro - Access'!#REF!</definedName>
    <definedName name="Despesa_SJMS___2013" localSheetId="14" hidden="1">'Despesa - Access'!$A$1:$Q$38</definedName>
    <definedName name="Repasse_SJMS___2013" localSheetId="15" hidden="1">'Financeiro - Access'!$A$1:$R$5</definedName>
    <definedName name="Restos_a_Pagar_SJMS___2013" localSheetId="16" hidden="1">'RP - Access'!$A$1:$F$38</definedName>
  </definedNames>
  <calcPr calcId="144525"/>
</workbook>
</file>

<file path=xl/calcChain.xml><?xml version="1.0" encoding="utf-8"?>
<calcChain xmlns="http://schemas.openxmlformats.org/spreadsheetml/2006/main">
  <c r="C103" i="3" l="1"/>
  <c r="D92" i="3" l="1"/>
  <c r="E92" i="3" l="1"/>
  <c r="E95" i="3" s="1"/>
  <c r="E99" i="4" l="1"/>
  <c r="C92" i="4"/>
  <c r="G58" i="4"/>
  <c r="F35" i="4"/>
  <c r="G48" i="4"/>
  <c r="G17" i="4"/>
  <c r="E99" i="5" l="1"/>
  <c r="E100" i="6" l="1"/>
  <c r="E92" i="7" l="1"/>
  <c r="E99" i="7" l="1"/>
  <c r="E99" i="8" l="1"/>
  <c r="E99" i="9" l="1"/>
  <c r="C92" i="13" l="1"/>
  <c r="C63" i="5" l="1"/>
  <c r="C63" i="6"/>
  <c r="C71" i="4" l="1"/>
  <c r="C72" i="4"/>
  <c r="C73" i="4"/>
  <c r="C70" i="4"/>
  <c r="C64" i="4"/>
  <c r="C63" i="4"/>
  <c r="C54" i="4"/>
  <c r="C55" i="4"/>
  <c r="C56" i="4"/>
  <c r="C57" i="4"/>
  <c r="C53" i="4"/>
  <c r="C43" i="4"/>
  <c r="C44" i="4"/>
  <c r="C45" i="4"/>
  <c r="C46" i="4"/>
  <c r="C47" i="4"/>
  <c r="C34" i="4"/>
  <c r="C35" i="4"/>
  <c r="C36" i="4"/>
  <c r="C37" i="4"/>
  <c r="C38" i="4"/>
  <c r="C39" i="4"/>
  <c r="C40" i="4"/>
  <c r="C41" i="4"/>
  <c r="C42" i="4"/>
  <c r="C23" i="4"/>
  <c r="C24" i="4"/>
  <c r="C25" i="4"/>
  <c r="C26" i="4"/>
  <c r="C27" i="4"/>
  <c r="C28" i="4"/>
  <c r="C29" i="4"/>
  <c r="C30" i="4"/>
  <c r="C31" i="4"/>
  <c r="C32" i="4"/>
  <c r="C33" i="4"/>
  <c r="C22" i="4"/>
  <c r="C14" i="4"/>
  <c r="C15" i="4"/>
  <c r="C16" i="4"/>
  <c r="C13" i="4"/>
  <c r="C64" i="5" l="1"/>
  <c r="C54" i="5"/>
  <c r="C55" i="5"/>
  <c r="C56" i="5"/>
  <c r="C57" i="5"/>
  <c r="C53" i="5"/>
  <c r="C41" i="5"/>
  <c r="C42" i="5"/>
  <c r="C43" i="5"/>
  <c r="C44" i="5"/>
  <c r="C45" i="5"/>
  <c r="C46" i="5"/>
  <c r="C47" i="5"/>
  <c r="C34" i="5"/>
  <c r="C35" i="5"/>
  <c r="C36" i="5"/>
  <c r="C37" i="5"/>
  <c r="C38" i="5"/>
  <c r="C39" i="5"/>
  <c r="C40" i="5"/>
  <c r="C23" i="5"/>
  <c r="C24" i="5"/>
  <c r="C25" i="5"/>
  <c r="C26" i="5"/>
  <c r="C27" i="5"/>
  <c r="C28" i="5"/>
  <c r="C29" i="5"/>
  <c r="C30" i="5"/>
  <c r="C31" i="5"/>
  <c r="C32" i="5"/>
  <c r="C33" i="5"/>
  <c r="C22" i="5"/>
  <c r="C71" i="6" l="1"/>
  <c r="C72" i="6"/>
  <c r="C73" i="6"/>
  <c r="C70" i="6"/>
  <c r="C64" i="6"/>
  <c r="C54" i="6"/>
  <c r="C55" i="6"/>
  <c r="C56" i="6"/>
  <c r="C57" i="6"/>
  <c r="C53" i="6"/>
  <c r="C35" i="6"/>
  <c r="C36" i="6"/>
  <c r="C37" i="6"/>
  <c r="C38" i="6"/>
  <c r="C39" i="6"/>
  <c r="C40" i="6"/>
  <c r="C41" i="6"/>
  <c r="C42" i="6"/>
  <c r="C43" i="6"/>
  <c r="C44" i="6"/>
  <c r="C45" i="6"/>
  <c r="C46" i="6"/>
  <c r="C47" i="6"/>
  <c r="C23" i="6"/>
  <c r="C24" i="6"/>
  <c r="C25" i="6"/>
  <c r="C26" i="6"/>
  <c r="C27" i="6"/>
  <c r="C28" i="6"/>
  <c r="C29" i="6"/>
  <c r="C30" i="6"/>
  <c r="C31" i="6"/>
  <c r="C32" i="6"/>
  <c r="C33" i="6"/>
  <c r="C34" i="6"/>
  <c r="C22" i="6"/>
  <c r="C14" i="6" l="1"/>
  <c r="C15" i="6"/>
  <c r="C13" i="6"/>
  <c r="C64" i="7" l="1"/>
  <c r="C63" i="7"/>
  <c r="C54" i="7"/>
  <c r="C55" i="7"/>
  <c r="C56" i="7"/>
  <c r="C57" i="7"/>
  <c r="C53" i="7"/>
  <c r="C35" i="7"/>
  <c r="C36" i="7"/>
  <c r="C37" i="7"/>
  <c r="C38" i="7"/>
  <c r="C39" i="7"/>
  <c r="C40" i="7"/>
  <c r="C41" i="7"/>
  <c r="C42" i="7"/>
  <c r="C43" i="7"/>
  <c r="C44" i="7"/>
  <c r="C45" i="7"/>
  <c r="C46" i="7"/>
  <c r="C47" i="7"/>
  <c r="C23" i="7"/>
  <c r="C24" i="7"/>
  <c r="C25" i="7"/>
  <c r="C26" i="7"/>
  <c r="C27" i="7"/>
  <c r="C28" i="7"/>
  <c r="C29" i="7"/>
  <c r="C30" i="7"/>
  <c r="C31" i="7"/>
  <c r="C32" i="7"/>
  <c r="C33" i="7"/>
  <c r="C34" i="7"/>
  <c r="C22" i="7"/>
  <c r="C14" i="7"/>
  <c r="C15" i="7"/>
  <c r="C13" i="7"/>
  <c r="C17" i="7" l="1"/>
  <c r="E17" i="7" s="1"/>
  <c r="C63" i="8"/>
  <c r="C38" i="8" l="1"/>
  <c r="C39" i="8"/>
  <c r="C40" i="8"/>
  <c r="C41" i="8"/>
  <c r="C42" i="8"/>
  <c r="C43" i="8"/>
  <c r="C44" i="8"/>
  <c r="C45" i="8"/>
  <c r="C46" i="8"/>
  <c r="C47" i="8"/>
  <c r="C23" i="8"/>
  <c r="C24" i="8"/>
  <c r="C25" i="8"/>
  <c r="C26" i="8"/>
  <c r="C27" i="8"/>
  <c r="C28" i="8"/>
  <c r="C29" i="8"/>
  <c r="C30" i="8"/>
  <c r="C31" i="8"/>
  <c r="C32" i="8"/>
  <c r="C33" i="8"/>
  <c r="C34" i="8"/>
  <c r="C35" i="8"/>
  <c r="C36" i="8"/>
  <c r="C37" i="8"/>
  <c r="C22" i="8"/>
  <c r="C64" i="8"/>
  <c r="C54" i="8"/>
  <c r="C55" i="8"/>
  <c r="C56" i="8"/>
  <c r="C57" i="8"/>
  <c r="C53" i="8"/>
  <c r="C14" i="8"/>
  <c r="C15" i="8"/>
  <c r="C64" i="9" l="1"/>
  <c r="C63" i="9"/>
  <c r="C54" i="9"/>
  <c r="C55" i="9"/>
  <c r="C56" i="9"/>
  <c r="C57" i="9"/>
  <c r="C53" i="9"/>
  <c r="C36" i="9"/>
  <c r="C37" i="9"/>
  <c r="C38" i="9"/>
  <c r="C39" i="9"/>
  <c r="C40" i="9"/>
  <c r="C41" i="9"/>
  <c r="C42" i="9"/>
  <c r="C43" i="9"/>
  <c r="C44" i="9"/>
  <c r="C45" i="9"/>
  <c r="C46" i="9"/>
  <c r="C47" i="9"/>
  <c r="C23" i="9"/>
  <c r="C24" i="9"/>
  <c r="C25" i="9"/>
  <c r="C26" i="9"/>
  <c r="C27" i="9"/>
  <c r="C28" i="9"/>
  <c r="C29" i="9"/>
  <c r="C30" i="9"/>
  <c r="C31" i="9"/>
  <c r="C32" i="9"/>
  <c r="C33" i="9"/>
  <c r="C34" i="9"/>
  <c r="C35" i="9"/>
  <c r="C22" i="9"/>
  <c r="C14" i="9"/>
  <c r="C15" i="9"/>
  <c r="C16" i="9"/>
  <c r="C13" i="9"/>
  <c r="C63" i="10" l="1"/>
  <c r="C57" i="10"/>
  <c r="C56" i="10"/>
  <c r="C55" i="10"/>
  <c r="C54" i="10"/>
  <c r="C53" i="10"/>
  <c r="C47" i="10"/>
  <c r="C46" i="10"/>
  <c r="C45" i="10"/>
  <c r="C44" i="10"/>
  <c r="C43" i="10"/>
  <c r="C42" i="10"/>
  <c r="C41" i="10"/>
  <c r="C40" i="10"/>
  <c r="C39" i="10"/>
  <c r="C38" i="10"/>
  <c r="C37" i="10"/>
  <c r="C36" i="10"/>
  <c r="C35" i="10"/>
  <c r="C34" i="10"/>
  <c r="C33" i="10"/>
  <c r="C32" i="10"/>
  <c r="C31" i="10"/>
  <c r="C30" i="10"/>
  <c r="C29" i="10"/>
  <c r="C28" i="10"/>
  <c r="C27" i="10"/>
  <c r="C26" i="10"/>
  <c r="C25" i="10"/>
  <c r="C24" i="10"/>
  <c r="C23" i="10"/>
  <c r="C22" i="10"/>
  <c r="C22" i="11"/>
  <c r="C63" i="11" l="1"/>
  <c r="C57" i="11"/>
  <c r="C56" i="11"/>
  <c r="C55" i="11"/>
  <c r="C54" i="11"/>
  <c r="C53" i="11"/>
  <c r="C47" i="11"/>
  <c r="E47" i="11" s="1"/>
  <c r="C46" i="11"/>
  <c r="E46" i="11" s="1"/>
  <c r="C45" i="11"/>
  <c r="E45" i="11" s="1"/>
  <c r="C44" i="11"/>
  <c r="E44" i="11" s="1"/>
  <c r="C43" i="11"/>
  <c r="E43" i="11" s="1"/>
  <c r="C42" i="11"/>
  <c r="E42" i="11" s="1"/>
  <c r="C41" i="11"/>
  <c r="E41" i="11" s="1"/>
  <c r="C40" i="11"/>
  <c r="E40" i="11" s="1"/>
  <c r="C39" i="11"/>
  <c r="E39" i="11" s="1"/>
  <c r="C38" i="11"/>
  <c r="E38" i="11" s="1"/>
  <c r="C37" i="11"/>
  <c r="E37" i="11" s="1"/>
  <c r="C36" i="11"/>
  <c r="E36" i="11" s="1"/>
  <c r="C35" i="11"/>
  <c r="E35" i="11" s="1"/>
  <c r="C34" i="11"/>
  <c r="E34" i="11" s="1"/>
  <c r="C33" i="11"/>
  <c r="E33" i="11" s="1"/>
  <c r="C32" i="11"/>
  <c r="E32" i="11" s="1"/>
  <c r="C31" i="11"/>
  <c r="E31" i="11" s="1"/>
  <c r="C30" i="11"/>
  <c r="E30" i="11" s="1"/>
  <c r="C29" i="11"/>
  <c r="E29" i="11" s="1"/>
  <c r="C28" i="11"/>
  <c r="E28" i="11" s="1"/>
  <c r="C27" i="11"/>
  <c r="E27" i="11" s="1"/>
  <c r="C26" i="11"/>
  <c r="E26" i="11" s="1"/>
  <c r="C25" i="11"/>
  <c r="E25" i="11" s="1"/>
  <c r="C24" i="11"/>
  <c r="E24" i="11" s="1"/>
  <c r="C23" i="11"/>
  <c r="E23" i="11" s="1"/>
  <c r="C16" i="11"/>
  <c r="C71" i="12" l="1"/>
  <c r="C72" i="12"/>
  <c r="C73" i="12"/>
  <c r="C70" i="12"/>
  <c r="C64" i="12"/>
  <c r="C63" i="12"/>
  <c r="C54" i="12"/>
  <c r="C55" i="12"/>
  <c r="C56" i="12"/>
  <c r="C57" i="12"/>
  <c r="C53" i="12"/>
  <c r="C36" i="12"/>
  <c r="C37" i="12"/>
  <c r="C38" i="12"/>
  <c r="C39" i="12"/>
  <c r="C40" i="12"/>
  <c r="C41" i="12"/>
  <c r="C42" i="12"/>
  <c r="C43" i="12"/>
  <c r="C44" i="12"/>
  <c r="C45" i="12"/>
  <c r="C46" i="12"/>
  <c r="C47" i="12"/>
  <c r="C23" i="12"/>
  <c r="C24" i="12"/>
  <c r="C25" i="12"/>
  <c r="C26" i="12"/>
  <c r="C27" i="12"/>
  <c r="C28" i="12"/>
  <c r="C29" i="12"/>
  <c r="C30" i="12"/>
  <c r="C31" i="12"/>
  <c r="C32" i="12"/>
  <c r="C33" i="12"/>
  <c r="C34" i="12"/>
  <c r="C35" i="12"/>
  <c r="C22" i="12"/>
  <c r="C14" i="12"/>
  <c r="C15" i="12"/>
  <c r="C16" i="12"/>
  <c r="C13" i="12"/>
  <c r="C64" i="13" l="1"/>
  <c r="C63" i="13"/>
  <c r="C54" i="13"/>
  <c r="C55" i="13"/>
  <c r="C56" i="13"/>
  <c r="C57" i="13"/>
  <c r="C53" i="13"/>
  <c r="C37" i="13"/>
  <c r="C38" i="13"/>
  <c r="C39" i="13"/>
  <c r="C40" i="13"/>
  <c r="C41" i="13"/>
  <c r="C42" i="13"/>
  <c r="C43" i="13"/>
  <c r="C44" i="13"/>
  <c r="C45" i="13"/>
  <c r="C46" i="13"/>
  <c r="C47" i="13"/>
  <c r="C23" i="13"/>
  <c r="C24" i="13"/>
  <c r="C25" i="13"/>
  <c r="C26" i="13"/>
  <c r="C27" i="13"/>
  <c r="C28" i="13"/>
  <c r="C29" i="13"/>
  <c r="C30" i="13"/>
  <c r="C31" i="13"/>
  <c r="C32" i="13"/>
  <c r="C33" i="13"/>
  <c r="C34" i="13"/>
  <c r="C35" i="13"/>
  <c r="C36" i="13"/>
  <c r="C22" i="13"/>
  <c r="C14" i="13"/>
  <c r="C15" i="13"/>
  <c r="C16" i="13"/>
  <c r="C64" i="3" l="1"/>
  <c r="C63" i="3"/>
  <c r="C54" i="3"/>
  <c r="C55" i="3"/>
  <c r="C56" i="3"/>
  <c r="C57" i="3"/>
  <c r="C53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22" i="3"/>
  <c r="C16" i="3"/>
  <c r="C48" i="3" l="1"/>
  <c r="C64" i="2"/>
  <c r="C63" i="2"/>
  <c r="C71" i="2"/>
  <c r="C72" i="2"/>
  <c r="C73" i="2"/>
  <c r="C70" i="2"/>
  <c r="C54" i="2"/>
  <c r="C55" i="2"/>
  <c r="C56" i="2"/>
  <c r="C57" i="2"/>
  <c r="C53" i="2"/>
  <c r="C47" i="2"/>
  <c r="C46" i="2"/>
  <c r="C45" i="2"/>
  <c r="C44" i="2"/>
  <c r="C43" i="2"/>
  <c r="C42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15" i="2"/>
  <c r="C14" i="2"/>
  <c r="C13" i="2"/>
  <c r="C17" i="2" l="1"/>
  <c r="D92" i="4"/>
  <c r="E92" i="4" s="1"/>
  <c r="E95" i="4" s="1"/>
  <c r="E103" i="4" s="1"/>
  <c r="D94" i="4"/>
  <c r="D93" i="4"/>
  <c r="D92" i="5" l="1"/>
  <c r="D94" i="5"/>
  <c r="D93" i="5"/>
  <c r="E92" i="5" l="1"/>
  <c r="E95" i="5" s="1"/>
  <c r="D93" i="6"/>
  <c r="E93" i="6" s="1"/>
  <c r="E96" i="6" s="1"/>
  <c r="D95" i="6"/>
  <c r="D94" i="6"/>
  <c r="D92" i="7" l="1"/>
  <c r="D94" i="7"/>
  <c r="D93" i="7"/>
  <c r="E95" i="7" l="1"/>
  <c r="D92" i="8"/>
  <c r="D94" i="8"/>
  <c r="D93" i="8"/>
  <c r="E92" i="8" l="1"/>
  <c r="E95" i="8" s="1"/>
  <c r="D92" i="9"/>
  <c r="E92" i="9" s="1"/>
  <c r="E95" i="9" s="1"/>
  <c r="D94" i="9"/>
  <c r="D93" i="9"/>
  <c r="D92" i="10" l="1"/>
  <c r="E92" i="10" s="1"/>
  <c r="D94" i="10" l="1"/>
  <c r="D93" i="10"/>
  <c r="E95" i="10" l="1"/>
  <c r="D92" i="11" l="1"/>
  <c r="D94" i="11"/>
  <c r="E94" i="11" s="1"/>
  <c r="D93" i="11"/>
  <c r="E93" i="11" s="1"/>
  <c r="E92" i="11" l="1"/>
  <c r="E95" i="11" s="1"/>
  <c r="D92" i="12"/>
  <c r="D94" i="12"/>
  <c r="E94" i="12" s="1"/>
  <c r="D93" i="12"/>
  <c r="E93" i="12" s="1"/>
  <c r="E92" i="12" l="1"/>
  <c r="E95" i="12" s="1"/>
  <c r="E100" i="12" s="1"/>
  <c r="D92" i="13"/>
  <c r="E92" i="13" s="1"/>
  <c r="D94" i="13"/>
  <c r="E94" i="13" s="1"/>
  <c r="D93" i="13"/>
  <c r="E93" i="13" s="1"/>
  <c r="E95" i="13" l="1"/>
  <c r="E100" i="13" s="1"/>
  <c r="C64" i="17" l="1"/>
  <c r="C63" i="17"/>
  <c r="C54" i="17"/>
  <c r="C55" i="17"/>
  <c r="C56" i="17"/>
  <c r="C57" i="17"/>
  <c r="C53" i="17"/>
  <c r="C35" i="17"/>
  <c r="C36" i="17"/>
  <c r="C37" i="17"/>
  <c r="C38" i="17"/>
  <c r="C39" i="17"/>
  <c r="C40" i="17"/>
  <c r="C41" i="17"/>
  <c r="C42" i="17"/>
  <c r="C43" i="17"/>
  <c r="C44" i="17"/>
  <c r="C45" i="17"/>
  <c r="C46" i="17"/>
  <c r="C47" i="17"/>
  <c r="C23" i="17"/>
  <c r="C24" i="17"/>
  <c r="C25" i="17"/>
  <c r="C26" i="17"/>
  <c r="C27" i="17"/>
  <c r="C28" i="17"/>
  <c r="C29" i="17"/>
  <c r="C30" i="17"/>
  <c r="C31" i="17"/>
  <c r="C32" i="17"/>
  <c r="C33" i="17"/>
  <c r="C34" i="17"/>
  <c r="C22" i="17"/>
  <c r="C14" i="17"/>
  <c r="C15" i="17"/>
  <c r="C16" i="17"/>
  <c r="C13" i="17"/>
  <c r="O7" i="18" l="1"/>
  <c r="C83" i="6" l="1"/>
  <c r="C17" i="6" l="1"/>
  <c r="E17" i="6" s="1"/>
  <c r="C48" i="6"/>
  <c r="E48" i="6" s="1"/>
  <c r="C65" i="6"/>
  <c r="C58" i="6"/>
  <c r="E58" i="6" s="1"/>
  <c r="C74" i="6"/>
  <c r="C71" i="5"/>
  <c r="C72" i="5"/>
  <c r="C73" i="5"/>
  <c r="C70" i="5"/>
  <c r="C14" i="5"/>
  <c r="C15" i="5"/>
  <c r="C13" i="5"/>
  <c r="C71" i="7"/>
  <c r="C72" i="7"/>
  <c r="C73" i="7"/>
  <c r="C70" i="7"/>
  <c r="C71" i="8"/>
  <c r="C72" i="8"/>
  <c r="C73" i="8"/>
  <c r="C70" i="8"/>
  <c r="C13" i="8"/>
  <c r="C71" i="9"/>
  <c r="C72" i="9"/>
  <c r="C73" i="9"/>
  <c r="C70" i="9"/>
  <c r="C71" i="10"/>
  <c r="C72" i="10"/>
  <c r="C73" i="10"/>
  <c r="C70" i="10"/>
  <c r="C64" i="10"/>
  <c r="C14" i="10"/>
  <c r="C15" i="10"/>
  <c r="C13" i="10"/>
  <c r="C71" i="11"/>
  <c r="C72" i="11"/>
  <c r="C73" i="11"/>
  <c r="C70" i="11"/>
  <c r="C64" i="11"/>
  <c r="C14" i="11"/>
  <c r="C15" i="11"/>
  <c r="C13" i="11"/>
  <c r="C71" i="13"/>
  <c r="C72" i="13"/>
  <c r="C73" i="13"/>
  <c r="C70" i="13"/>
  <c r="C13" i="13"/>
  <c r="C71" i="3"/>
  <c r="C72" i="3"/>
  <c r="C73" i="3"/>
  <c r="C70" i="3"/>
  <c r="C14" i="3"/>
  <c r="C15" i="3"/>
  <c r="C13" i="3"/>
  <c r="P7" i="18"/>
  <c r="N7" i="18"/>
  <c r="M7" i="18"/>
  <c r="L7" i="18"/>
  <c r="K7" i="18"/>
  <c r="J7" i="18"/>
  <c r="I7" i="18"/>
  <c r="H7" i="18"/>
  <c r="G7" i="18"/>
  <c r="F7" i="18"/>
  <c r="E7" i="18"/>
  <c r="C83" i="12"/>
  <c r="C83" i="8"/>
  <c r="C83" i="4"/>
  <c r="C83" i="3"/>
  <c r="B43" i="19"/>
  <c r="E43" i="19"/>
  <c r="C83" i="2"/>
  <c r="C83" i="9"/>
  <c r="C83" i="10"/>
  <c r="C83" i="11"/>
  <c r="C83" i="13"/>
  <c r="C83" i="5"/>
  <c r="C58" i="17"/>
  <c r="C48" i="17"/>
  <c r="C17" i="17"/>
  <c r="C65" i="17"/>
  <c r="C83" i="7"/>
  <c r="S4" i="14"/>
  <c r="S5" i="14"/>
  <c r="S6" i="14"/>
  <c r="S7" i="14"/>
  <c r="C50" i="14" s="1"/>
  <c r="S8" i="14"/>
  <c r="S9" i="14"/>
  <c r="S10" i="14"/>
  <c r="S11" i="14"/>
  <c r="S12" i="14"/>
  <c r="S13" i="14"/>
  <c r="S14" i="14"/>
  <c r="S15" i="14"/>
  <c r="S16" i="14"/>
  <c r="S17" i="14"/>
  <c r="S18" i="14"/>
  <c r="S19" i="14"/>
  <c r="S20" i="14"/>
  <c r="S21" i="14"/>
  <c r="Q4" i="14"/>
  <c r="Q5" i="14"/>
  <c r="Q6" i="14"/>
  <c r="Q7" i="14"/>
  <c r="Q8" i="14"/>
  <c r="Q9" i="14"/>
  <c r="Q10" i="14"/>
  <c r="Q11" i="14"/>
  <c r="Q12" i="14"/>
  <c r="Q13" i="14"/>
  <c r="Q14" i="14"/>
  <c r="Q15" i="14"/>
  <c r="Q16" i="14"/>
  <c r="Q17" i="14"/>
  <c r="Q18" i="14"/>
  <c r="Q19" i="14"/>
  <c r="Q20" i="14"/>
  <c r="Q21" i="14"/>
  <c r="C42" i="14"/>
  <c r="L4" i="14"/>
  <c r="L5" i="14"/>
  <c r="L6" i="14"/>
  <c r="L7" i="14"/>
  <c r="L8" i="14"/>
  <c r="L9" i="14"/>
  <c r="L10" i="14"/>
  <c r="L11" i="14"/>
  <c r="L12" i="14"/>
  <c r="L13" i="14"/>
  <c r="L14" i="14"/>
  <c r="L15" i="14"/>
  <c r="L16" i="14"/>
  <c r="L17" i="14"/>
  <c r="L18" i="14"/>
  <c r="L19" i="14"/>
  <c r="L20" i="14"/>
  <c r="L21" i="14"/>
  <c r="C28" i="14"/>
  <c r="O4" i="14"/>
  <c r="O5" i="14"/>
  <c r="O6" i="14"/>
  <c r="O7" i="14"/>
  <c r="O8" i="14"/>
  <c r="O9" i="14"/>
  <c r="O10" i="14"/>
  <c r="O11" i="14"/>
  <c r="O12" i="14"/>
  <c r="O13" i="14"/>
  <c r="O14" i="14"/>
  <c r="O15" i="14"/>
  <c r="O16" i="14"/>
  <c r="O17" i="14"/>
  <c r="O18" i="14"/>
  <c r="O19" i="14"/>
  <c r="O20" i="14"/>
  <c r="O21" i="14"/>
  <c r="C35" i="14" s="1"/>
  <c r="C33" i="14"/>
  <c r="T21" i="14"/>
  <c r="R21" i="14"/>
  <c r="P21" i="14"/>
  <c r="N21" i="14"/>
  <c r="M21" i="14"/>
  <c r="K21" i="14"/>
  <c r="J21" i="14"/>
  <c r="I21" i="14"/>
  <c r="H21" i="14"/>
  <c r="G21" i="14"/>
  <c r="F21" i="14"/>
  <c r="E21" i="14"/>
  <c r="D21" i="14"/>
  <c r="C21" i="14"/>
  <c r="B21" i="14"/>
  <c r="A21" i="14"/>
  <c r="T20" i="14"/>
  <c r="R20" i="14"/>
  <c r="P20" i="14"/>
  <c r="N20" i="14"/>
  <c r="M20" i="14"/>
  <c r="K20" i="14"/>
  <c r="J20" i="14"/>
  <c r="I20" i="14"/>
  <c r="H20" i="14"/>
  <c r="G20" i="14"/>
  <c r="F20" i="14"/>
  <c r="E20" i="14"/>
  <c r="D20" i="14"/>
  <c r="C20" i="14"/>
  <c r="B20" i="14"/>
  <c r="A20" i="14"/>
  <c r="T19" i="14"/>
  <c r="R19" i="14"/>
  <c r="P19" i="14"/>
  <c r="N19" i="14"/>
  <c r="M19" i="14"/>
  <c r="K19" i="14"/>
  <c r="J19" i="14"/>
  <c r="I19" i="14"/>
  <c r="H19" i="14"/>
  <c r="G19" i="14"/>
  <c r="F19" i="14"/>
  <c r="E19" i="14"/>
  <c r="D19" i="14"/>
  <c r="C19" i="14"/>
  <c r="B19" i="14"/>
  <c r="A19" i="14"/>
  <c r="T18" i="14"/>
  <c r="R18" i="14"/>
  <c r="P18" i="14"/>
  <c r="N18" i="14"/>
  <c r="M18" i="14"/>
  <c r="K18" i="14"/>
  <c r="J18" i="14"/>
  <c r="I18" i="14"/>
  <c r="H18" i="14"/>
  <c r="G18" i="14"/>
  <c r="F18" i="14"/>
  <c r="E18" i="14"/>
  <c r="D18" i="14"/>
  <c r="C18" i="14"/>
  <c r="B18" i="14"/>
  <c r="A18" i="14"/>
  <c r="T17" i="14"/>
  <c r="R17" i="14"/>
  <c r="P17" i="14"/>
  <c r="N17" i="14"/>
  <c r="M17" i="14"/>
  <c r="K17" i="14"/>
  <c r="J17" i="14"/>
  <c r="I17" i="14"/>
  <c r="H17" i="14"/>
  <c r="G17" i="14"/>
  <c r="F17" i="14"/>
  <c r="E17" i="14"/>
  <c r="D17" i="14"/>
  <c r="C17" i="14"/>
  <c r="B17" i="14"/>
  <c r="A17" i="14"/>
  <c r="T16" i="14"/>
  <c r="R16" i="14"/>
  <c r="P16" i="14"/>
  <c r="N16" i="14"/>
  <c r="M16" i="14"/>
  <c r="K16" i="14"/>
  <c r="J16" i="14"/>
  <c r="I16" i="14"/>
  <c r="H16" i="14"/>
  <c r="G16" i="14"/>
  <c r="F16" i="14"/>
  <c r="E16" i="14"/>
  <c r="D16" i="14"/>
  <c r="C16" i="14"/>
  <c r="B16" i="14"/>
  <c r="A16" i="14"/>
  <c r="T15" i="14"/>
  <c r="R15" i="14"/>
  <c r="P15" i="14"/>
  <c r="N15" i="14"/>
  <c r="M15" i="14"/>
  <c r="K15" i="14"/>
  <c r="J15" i="14"/>
  <c r="I15" i="14"/>
  <c r="H15" i="14"/>
  <c r="G15" i="14"/>
  <c r="F15" i="14"/>
  <c r="E15" i="14"/>
  <c r="D15" i="14"/>
  <c r="C15" i="14"/>
  <c r="B15" i="14"/>
  <c r="A15" i="14"/>
  <c r="T14" i="14"/>
  <c r="R14" i="14"/>
  <c r="P14" i="14"/>
  <c r="N14" i="14"/>
  <c r="M14" i="14"/>
  <c r="K14" i="14"/>
  <c r="J14" i="14"/>
  <c r="I14" i="14"/>
  <c r="H14" i="14"/>
  <c r="G14" i="14"/>
  <c r="F14" i="14"/>
  <c r="E14" i="14"/>
  <c r="D14" i="14"/>
  <c r="C14" i="14"/>
  <c r="B14" i="14"/>
  <c r="A14" i="14"/>
  <c r="T13" i="14"/>
  <c r="R13" i="14"/>
  <c r="P13" i="14"/>
  <c r="N13" i="14"/>
  <c r="M13" i="14"/>
  <c r="K13" i="14"/>
  <c r="J13" i="14"/>
  <c r="I13" i="14"/>
  <c r="H13" i="14"/>
  <c r="G13" i="14"/>
  <c r="F13" i="14"/>
  <c r="E13" i="14"/>
  <c r="D13" i="14"/>
  <c r="C13" i="14"/>
  <c r="B13" i="14"/>
  <c r="A13" i="14"/>
  <c r="T12" i="14"/>
  <c r="R12" i="14"/>
  <c r="P12" i="14"/>
  <c r="N12" i="14"/>
  <c r="M12" i="14"/>
  <c r="K12" i="14"/>
  <c r="J12" i="14"/>
  <c r="I12" i="14"/>
  <c r="H12" i="14"/>
  <c r="G12" i="14"/>
  <c r="F12" i="14"/>
  <c r="E12" i="14"/>
  <c r="D12" i="14"/>
  <c r="C12" i="14"/>
  <c r="B12" i="14"/>
  <c r="A12" i="14"/>
  <c r="T11" i="14"/>
  <c r="R11" i="14"/>
  <c r="P11" i="14"/>
  <c r="N11" i="14"/>
  <c r="M11" i="14"/>
  <c r="K11" i="14"/>
  <c r="J11" i="14"/>
  <c r="I11" i="14"/>
  <c r="H11" i="14"/>
  <c r="G11" i="14"/>
  <c r="F11" i="14"/>
  <c r="E11" i="14"/>
  <c r="D11" i="14"/>
  <c r="C11" i="14"/>
  <c r="B11" i="14"/>
  <c r="A11" i="14"/>
  <c r="T10" i="14"/>
  <c r="R10" i="14"/>
  <c r="P10" i="14"/>
  <c r="N10" i="14"/>
  <c r="M10" i="14"/>
  <c r="K10" i="14"/>
  <c r="J10" i="14"/>
  <c r="I10" i="14"/>
  <c r="H10" i="14"/>
  <c r="G10" i="14"/>
  <c r="F10" i="14"/>
  <c r="E10" i="14"/>
  <c r="D10" i="14"/>
  <c r="C10" i="14"/>
  <c r="B10" i="14"/>
  <c r="A10" i="14"/>
  <c r="T9" i="14"/>
  <c r="R9" i="14"/>
  <c r="P9" i="14"/>
  <c r="N9" i="14"/>
  <c r="M9" i="14"/>
  <c r="K9" i="14"/>
  <c r="J9" i="14"/>
  <c r="I9" i="14"/>
  <c r="H9" i="14"/>
  <c r="G9" i="14"/>
  <c r="F9" i="14"/>
  <c r="E9" i="14"/>
  <c r="D9" i="14"/>
  <c r="C9" i="14"/>
  <c r="B9" i="14"/>
  <c r="A9" i="14"/>
  <c r="T8" i="14"/>
  <c r="R8" i="14"/>
  <c r="P8" i="14"/>
  <c r="N8" i="14"/>
  <c r="M8" i="14"/>
  <c r="K8" i="14"/>
  <c r="J8" i="14"/>
  <c r="I8" i="14"/>
  <c r="H8" i="14"/>
  <c r="G8" i="14"/>
  <c r="F8" i="14"/>
  <c r="E8" i="14"/>
  <c r="D8" i="14"/>
  <c r="C8" i="14"/>
  <c r="B8" i="14"/>
  <c r="A8" i="14"/>
  <c r="T7" i="14"/>
  <c r="R7" i="14"/>
  <c r="P7" i="14"/>
  <c r="N7" i="14"/>
  <c r="M7" i="14"/>
  <c r="K7" i="14"/>
  <c r="J7" i="14"/>
  <c r="I7" i="14"/>
  <c r="H7" i="14"/>
  <c r="G7" i="14"/>
  <c r="F7" i="14"/>
  <c r="E7" i="14"/>
  <c r="D7" i="14"/>
  <c r="C7" i="14"/>
  <c r="B7" i="14"/>
  <c r="A7" i="14"/>
  <c r="T6" i="14"/>
  <c r="R6" i="14"/>
  <c r="P6" i="14"/>
  <c r="N6" i="14"/>
  <c r="M6" i="14"/>
  <c r="K6" i="14"/>
  <c r="J6" i="14"/>
  <c r="I6" i="14"/>
  <c r="H6" i="14"/>
  <c r="G6" i="14"/>
  <c r="F6" i="14"/>
  <c r="E6" i="14"/>
  <c r="D6" i="14"/>
  <c r="C6" i="14"/>
  <c r="B6" i="14"/>
  <c r="A6" i="14"/>
  <c r="T5" i="14"/>
  <c r="R5" i="14"/>
  <c r="P5" i="14"/>
  <c r="N5" i="14"/>
  <c r="M5" i="14"/>
  <c r="K5" i="14"/>
  <c r="J5" i="14"/>
  <c r="I5" i="14"/>
  <c r="H5" i="14"/>
  <c r="G5" i="14"/>
  <c r="F5" i="14"/>
  <c r="E5" i="14"/>
  <c r="D5" i="14"/>
  <c r="C5" i="14"/>
  <c r="B5" i="14"/>
  <c r="A5" i="14"/>
  <c r="T4" i="14"/>
  <c r="R4" i="14"/>
  <c r="P4" i="14"/>
  <c r="N4" i="14"/>
  <c r="M4" i="14"/>
  <c r="K4" i="14"/>
  <c r="J4" i="14"/>
  <c r="I4" i="14"/>
  <c r="H4" i="14"/>
  <c r="G4" i="14"/>
  <c r="C41" i="14"/>
  <c r="C34" i="14"/>
  <c r="C49" i="14"/>
  <c r="F4" i="14"/>
  <c r="E4" i="14"/>
  <c r="D4" i="14"/>
  <c r="C4" i="14"/>
  <c r="B4" i="14"/>
  <c r="A4" i="14"/>
  <c r="D18" i="19"/>
  <c r="G18" i="19"/>
  <c r="G20" i="19"/>
  <c r="G22" i="19"/>
  <c r="G24" i="19"/>
  <c r="G26" i="19"/>
  <c r="G28" i="19"/>
  <c r="G30" i="19"/>
  <c r="G32" i="19"/>
  <c r="G34" i="19"/>
  <c r="G36" i="19"/>
  <c r="G38" i="19"/>
  <c r="G40" i="19"/>
  <c r="G43" i="19"/>
  <c r="F43" i="19"/>
  <c r="D20" i="19"/>
  <c r="D43" i="19" s="1"/>
  <c r="D22" i="19"/>
  <c r="D24" i="19"/>
  <c r="D26" i="19"/>
  <c r="D28" i="19"/>
  <c r="D30" i="19"/>
  <c r="D32" i="19"/>
  <c r="D34" i="19"/>
  <c r="D36" i="19"/>
  <c r="D38" i="19"/>
  <c r="D40" i="19"/>
  <c r="C43" i="19"/>
  <c r="E97" i="6" l="1"/>
  <c r="C71" i="17"/>
  <c r="C65" i="10"/>
  <c r="C65" i="8"/>
  <c r="C58" i="9"/>
  <c r="C65" i="3"/>
  <c r="C65" i="4"/>
  <c r="C65" i="2"/>
  <c r="C65" i="12"/>
  <c r="C65" i="11"/>
  <c r="C65" i="7"/>
  <c r="C65" i="5"/>
  <c r="C74" i="2"/>
  <c r="C17" i="13"/>
  <c r="E17" i="13" s="1"/>
  <c r="C65" i="13"/>
  <c r="C58" i="11"/>
  <c r="C74" i="10"/>
  <c r="C65" i="9"/>
  <c r="C58" i="5"/>
  <c r="C74" i="4"/>
  <c r="C58" i="3"/>
  <c r="C74" i="3"/>
  <c r="C104" i="3" s="1"/>
  <c r="C58" i="13"/>
  <c r="E58" i="13" s="1"/>
  <c r="C74" i="13"/>
  <c r="C17" i="12"/>
  <c r="E17" i="12" s="1"/>
  <c r="C48" i="12"/>
  <c r="E48" i="12" s="1"/>
  <c r="C58" i="12"/>
  <c r="C17" i="11"/>
  <c r="E17" i="11" s="1"/>
  <c r="C58" i="10"/>
  <c r="C17" i="9"/>
  <c r="E17" i="9" s="1"/>
  <c r="C74" i="9"/>
  <c r="C17" i="8"/>
  <c r="E17" i="8" s="1"/>
  <c r="C48" i="8"/>
  <c r="E48" i="8" s="1"/>
  <c r="C58" i="7"/>
  <c r="E58" i="7" s="1"/>
  <c r="C74" i="7"/>
  <c r="E74" i="7" s="1"/>
  <c r="C17" i="5"/>
  <c r="E17" i="5" s="1"/>
  <c r="C74" i="5"/>
  <c r="C48" i="4"/>
  <c r="C58" i="4"/>
  <c r="Q7" i="18"/>
  <c r="C74" i="11"/>
  <c r="C17" i="10"/>
  <c r="E17" i="10" s="1"/>
  <c r="C48" i="10"/>
  <c r="E48" i="10" s="1"/>
  <c r="C58" i="8"/>
  <c r="E58" i="8" s="1"/>
  <c r="C17" i="4"/>
  <c r="C48" i="2"/>
  <c r="C74" i="12"/>
  <c r="C74" i="8"/>
  <c r="C48" i="13"/>
  <c r="E48" i="13" s="1"/>
  <c r="C48" i="11"/>
  <c r="E48" i="11" s="1"/>
  <c r="C48" i="9"/>
  <c r="E48" i="9" s="1"/>
  <c r="C48" i="7"/>
  <c r="C48" i="5"/>
  <c r="E48" i="5" s="1"/>
  <c r="C58" i="2"/>
  <c r="C17" i="3"/>
  <c r="E96" i="3" s="1"/>
  <c r="E100" i="3" s="1"/>
  <c r="E48" i="7" l="1"/>
  <c r="E96" i="7"/>
  <c r="E96" i="4"/>
  <c r="F95" i="4" s="1"/>
  <c r="E96" i="5"/>
  <c r="E100" i="5" s="1"/>
  <c r="E101" i="6"/>
  <c r="F99" i="6"/>
  <c r="E96" i="8"/>
  <c r="E96" i="9"/>
  <c r="E96" i="10"/>
  <c r="E100" i="10" s="1"/>
  <c r="E96" i="11"/>
  <c r="E100" i="11" s="1"/>
  <c r="E96" i="12"/>
  <c r="E96" i="13"/>
  <c r="D49" i="3"/>
  <c r="E48" i="3"/>
  <c r="D18" i="3"/>
  <c r="E17" i="3"/>
  <c r="E100" i="4" l="1"/>
  <c r="F98" i="5"/>
  <c r="F98" i="7"/>
  <c r="E100" i="7"/>
  <c r="E100" i="8"/>
  <c r="F98" i="8"/>
  <c r="E100" i="9"/>
  <c r="F98" i="9"/>
  <c r="F98" i="10"/>
</calcChain>
</file>

<file path=xl/connections.xml><?xml version="1.0" encoding="utf-8"?>
<connections xmlns="http://schemas.openxmlformats.org/spreadsheetml/2006/main">
  <connection id="1" name="Conexão3" type="1" refreshedVersion="2" background="1" saveData="1">
    <dbPr connection="DSN=Banco de dados do MS Access;DBQ=C:\Users\Cláudio\Documents\Serviços\Transparência\Ano de 2010\UG 090015 - SJMS\Orcamento SJMS - 2010.mdb;DefaultDir=C:\Users\Cláudio\Documents\Serviços\Transparência\Ano de 2010\UG 090015 - SJMS;DriverId=25;FIL=MS Access;MaxBufferSize=2048;PageTimeout=5;" command="SELECT TabDemonstrativoOrcamentario.Programatica, TabDemonstrativoOrcamentario.DescProgramaAcao, TabDemonstrativoOrcamentario.FuncaoSubfuncao, TabDemonstrativoOrcamentario.Esfera, TabDemonstrativoOrcamentario.Gnd, TabDemonstrativoOrcamentario.Fonte, TabDemonstrativoOrcamentario.DotInicial, TabDemonstrativoOrcamentario.Suplemento, TabDemonstrativoOrcamentario.Cancelamento, TabDemonstrativoOrcamentario.Contingenciamento, TabDemonstrativoOrcamentario.DotAutorizada, TabDemonstrativoOrcamentario.Provisao, TabDemonstrativoOrcamentario.Destaque, TabDemonstrativoOrcamentario.DotLiquida, TabDemonstrativoOrcamentario.EmpenhadoNe, TabDemonstrativoOrcamentario.EmpenhadoCrePag, TabDemonstrativoOrcamentario.EmpenhadoLiqFol, TabDemonstrativoOrcamentario.Empenhado, TabDemonstrativoOrcamentario.PorEmpenhado, TabDemonstrativoOrcamentario.LiquidadoNe, TabDemonstrativoOrcamentario.LiquidadoCrePag, TabDemonstrativoOrcamentario.LiquidadoLiqFol, TabDemonstrativoOrcamentario.Liquidado, TabDemonstrativoOrcamentario.PorLiquidado, TabDemonstrativoOrcamentario.PagoNe, TabDemonstrativoOrcamentario.PagoCrePag, TabDemonstrativoOrcamentario.Pago, TabDemonstrativoOrcamentario.PorPago, TabDemonstrativoOrcamentario.Ano_x000d__x000a_FROM TabDemonstrativoOrcamentario TabDemonstrativoOrcamentario_x000d__x000a_ORDER BY TabDemonstrativoOrcamentario.Programatica DESC"/>
  </connection>
  <connection id="2" sourceFile="S:\TRF3-SOFI\UPLA\Sistema UPLA\Transparência\Ano de 2018\UG 090015 - SJMS\Despesa SJMS - 2018.mdb" keepAlive="1" name="Despesa SJMS - 2017" type="5" refreshedVersion="4" background="1" saveData="1">
    <dbPr connection="Provider=Microsoft.ACE.OLEDB.12.0;User ID=Admin;Data Source=S:\TRF3-SOFI\UPLA\Sistema UPLA\Transparência\Ano de 2018\UG 090015 - SJMS\Despesa SJMS - 2018.mdb;Mode=Share Deny Write;Extended Properties=&quot;&quot;;Jet OLEDB:System database=&quot;&quot;;Jet OLEDB:Registry Path=&quot;&quot;;Jet OLEDB:Engine Type=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" command="TabRelExecucaoConsolidado" commandType="3"/>
  </connection>
  <connection id="3" sourceFile="S:\TRF3-SOFI\UPLA\Sistema UPLA\Transparência\Ano de 2018\UG 090015 - SJMS\Repasse SJMS - 2018.mdb" keepAlive="1" name="Repasse SJMS - 2017" type="5" refreshedVersion="4" background="1" saveData="1">
    <dbPr connection="Provider=Microsoft.ACE.OLEDB.12.0;User ID=Admin;Data Source=S:\TRF3-SOFI\UPLA\Sistema UPLA\Transparência\Ano de 2018\UG 090015 - SJMS\Repasse SJMS - 2018.mdb;Mode=Share Deny Write;Extended Properties=&quot;&quot;;Jet OLEDB:System database=&quot;&quot;;Jet OLEDB:Registry Path=&quot;&quot;;Jet OLEDB:Engine Type=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" command="TabRelRepasseConsolidado" commandType="3"/>
  </connection>
  <connection id="4" sourceFile="S:\TRF3-SOFI\UPLA\Sistema UPLA\Transparência\Ano de 2016\UG 090015 - SJMS\Restos a Pagar SJMS - 2016.mdb" keepAlive="1" name="Restos a Pagar SJMS - 2016" type="5" refreshedVersion="4" background="1" saveData="1">
    <dbPr connection="Provider=Microsoft.ACE.OLEDB.12.0;User ID=Admin;Data Source=S:\TRF3-SOFI\UPLA\Sistema UPLA\Transparência\Ano de 2016\UG 090015 - SJMS\Restos a Pagar SJMS - 2016.mdb;Mode=Share Deny Write;Extended Properties=&quot;&quot;;Jet OLEDB:System database=&quot;&quot;;Jet OLEDB:Registry Path=&quot;&quot;;Jet OLEDB:Engine Type=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" command="TabRelExecucaoConsolidadoRp" commandType="3"/>
  </connection>
</connections>
</file>

<file path=xl/sharedStrings.xml><?xml version="1.0" encoding="utf-8"?>
<sst xmlns="http://schemas.openxmlformats.org/spreadsheetml/2006/main" count="2498" uniqueCount="391">
  <si>
    <t>Grupo</t>
  </si>
  <si>
    <t>Despesa</t>
  </si>
  <si>
    <t>DesGrupo</t>
  </si>
  <si>
    <t>DesDespesa</t>
  </si>
  <si>
    <t>ValJan</t>
  </si>
  <si>
    <t>ValFev</t>
  </si>
  <si>
    <t>ValMar</t>
  </si>
  <si>
    <t>ValAbr</t>
  </si>
  <si>
    <t>ValMai</t>
  </si>
  <si>
    <t>ValJun</t>
  </si>
  <si>
    <t>ValJul</t>
  </si>
  <si>
    <t>ValAgo</t>
  </si>
  <si>
    <t>ValSet</t>
  </si>
  <si>
    <t>ValOut</t>
  </si>
  <si>
    <t>ValNov</t>
  </si>
  <si>
    <t>ValDez</t>
  </si>
  <si>
    <t>1</t>
  </si>
  <si>
    <t>Despesas com pessoal ativo</t>
  </si>
  <si>
    <t>Despesas com pessoal inativo e pensões</t>
  </si>
  <si>
    <t>Benefícios a servidores e empregados - auxílio transporte</t>
  </si>
  <si>
    <t>Benefícios a servidores e empregados - auxílio alimentação</t>
  </si>
  <si>
    <t>Benefícios a servidores e empregados - auxílio creche</t>
  </si>
  <si>
    <t>Benefícios a servidores e empregados - assistência médica e odontológica</t>
  </si>
  <si>
    <t>Diárias pagas a servidores, empregados e colaboradores</t>
  </si>
  <si>
    <t>Indenizações de ajuda de custo, transporte e auxílio moradia</t>
  </si>
  <si>
    <t>Aluguel de imóveis</t>
  </si>
  <si>
    <t>Serviços de água e esgoto</t>
  </si>
  <si>
    <t>Serviços de energia elétrica</t>
  </si>
  <si>
    <t>Serviços de telecomunicações</t>
  </si>
  <si>
    <t>Serviços de comunicação em geral</t>
  </si>
  <si>
    <t>Serviços de limpeza e conservação</t>
  </si>
  <si>
    <t>Serviços de publicidade</t>
  </si>
  <si>
    <t>Serviços de seleção e treinamento</t>
  </si>
  <si>
    <t>Aquisição de material de expediente</t>
  </si>
  <si>
    <t>Aquisição de material de processamento de dados e de software</t>
  </si>
  <si>
    <t>Aquisição de material bibliográfico</t>
  </si>
  <si>
    <t>Aquisição de combustíveis e lubrificantes</t>
  </si>
  <si>
    <t>Aquisição de genêros alimentícios</t>
  </si>
  <si>
    <t>Serviços médicos e hospitalares, odontológicos e laboratoriais</t>
  </si>
  <si>
    <t>Demais despesas de custeio</t>
  </si>
  <si>
    <t>3</t>
  </si>
  <si>
    <t>Construção e reforma de imóveis</t>
  </si>
  <si>
    <t>Aquisição de material permanente - veículos</t>
  </si>
  <si>
    <t>Aquisição de material permanente - programas de informática</t>
  </si>
  <si>
    <t>Aquisição de material permanente - demais itens</t>
  </si>
  <si>
    <t>4</t>
  </si>
  <si>
    <t>Aquisição de imóveis, ou bens de capital já em utilização</t>
  </si>
  <si>
    <t>Outras inversões</t>
  </si>
  <si>
    <t>Sigla</t>
  </si>
  <si>
    <t>Nome do Órgão</t>
  </si>
  <si>
    <t>Autoridade Máxima</t>
  </si>
  <si>
    <t>Responsável pela Informação</t>
  </si>
  <si>
    <t>Mês de Referência</t>
  </si>
  <si>
    <t>Data da Publicação</t>
  </si>
  <si>
    <t>Alínea</t>
  </si>
  <si>
    <t>Discriminação das Despesas</t>
  </si>
  <si>
    <t>Valores R$ 1,00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</si>
  <si>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</si>
  <si>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</si>
  <si>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</si>
  <si>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</si>
  <si>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</si>
  <si>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</si>
  <si>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</si>
  <si>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</si>
  <si>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</si>
  <si>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</si>
  <si>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</si>
  <si>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</si>
  <si>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</si>
  <si>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</si>
  <si>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</si>
  <si>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</si>
  <si>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</si>
  <si>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</si>
  <si>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</si>
  <si>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t</t>
  </si>
  <si>
    <t>u</t>
  </si>
  <si>
    <t>v</t>
  </si>
  <si>
    <t>w</t>
  </si>
  <si>
    <t>x</t>
  </si>
  <si>
    <t>y</t>
  </si>
  <si>
    <t>z</t>
  </si>
  <si>
    <t>Aquisição de material permanente - equipamentos de informática</t>
  </si>
  <si>
    <t>Passagens e despesas com locomoção</t>
  </si>
  <si>
    <t>Locação de mão de obra e postos de trabalho, ressalvado o apropriado nas alíneas "n" e "o"</t>
  </si>
  <si>
    <t>Aquisição de material de consumo, ressalvado nas alíneas "s" a "w"</t>
  </si>
  <si>
    <t>TOTAL</t>
  </si>
  <si>
    <t>Inciso II - Outras Despesas de Custeio</t>
  </si>
  <si>
    <t>Inciso IV - Despesas com Inversões Financeiras</t>
  </si>
  <si>
    <t>Inciso V - Repasses do Tesouro Nacional ou Estadual ou Sub-Repasses recebidos, destinados ao pagamento de</t>
  </si>
  <si>
    <t>Pessoal e encargos</t>
  </si>
  <si>
    <t>Custeio</t>
  </si>
  <si>
    <t>Demais recursos conforme previsão em leis específicas</t>
  </si>
  <si>
    <t>Programatica</t>
  </si>
  <si>
    <t>DescProgramaAcao</t>
  </si>
  <si>
    <t>FuncaoSubfuncao</t>
  </si>
  <si>
    <t>Esfera</t>
  </si>
  <si>
    <t>Gnd</t>
  </si>
  <si>
    <t>Fonte</t>
  </si>
  <si>
    <t>DotInicial</t>
  </si>
  <si>
    <t>Suplemento</t>
  </si>
  <si>
    <t>Cancelamento</t>
  </si>
  <si>
    <t>Contingenciamento</t>
  </si>
  <si>
    <t>DotAutorizada</t>
  </si>
  <si>
    <t>Provisao</t>
  </si>
  <si>
    <t>Destaque</t>
  </si>
  <si>
    <t>DotLiquida</t>
  </si>
  <si>
    <t>Empenhado</t>
  </si>
  <si>
    <t>PorEmpenhado</t>
  </si>
  <si>
    <t>Liquidado</t>
  </si>
  <si>
    <t>PorLiquidado</t>
  </si>
  <si>
    <t>Pago</t>
  </si>
  <si>
    <t>PorPago</t>
  </si>
  <si>
    <t>0569.4257</t>
  </si>
  <si>
    <t>02.061</t>
  </si>
  <si>
    <t>F</t>
  </si>
  <si>
    <t>100</t>
  </si>
  <si>
    <t>0569.4224</t>
  </si>
  <si>
    <t>Prestação Jurisdicional na Justiça Federal / Assist. Jurídica a Pessoas Carentes</t>
  </si>
  <si>
    <t>0569.4091</t>
  </si>
  <si>
    <t>Prestação Jurisdicional na Justiça Federal / Capacit. de Rec. Humanos da Just. Federal</t>
  </si>
  <si>
    <t>02.128</t>
  </si>
  <si>
    <t>0569.2012</t>
  </si>
  <si>
    <t>Prestação Jurisdicional na Justiça Federal / Auxílio Alimentação aos Servid. E Empreg.</t>
  </si>
  <si>
    <t>02.306</t>
  </si>
  <si>
    <t>0569.2010</t>
  </si>
  <si>
    <t>Prestação Jurisdicional na Justiça Federal / Assist. Pré-Escolar aos Dep. dos Serv e Emp.</t>
  </si>
  <si>
    <t>02.365</t>
  </si>
  <si>
    <t>0569.2004</t>
  </si>
  <si>
    <t>Prestação Jurisdicional na Justiça Federal / Assist. Médica e Odontol. a Servid. e Empreg.</t>
  </si>
  <si>
    <t>02.301</t>
  </si>
  <si>
    <t>S</t>
  </si>
  <si>
    <t>0569.1136</t>
  </si>
  <si>
    <t>Prestação Jurisdicional na Justiça Federal / Modernização de Instalação da Justiça</t>
  </si>
  <si>
    <t>02.122</t>
  </si>
  <si>
    <t>0569.103F</t>
  </si>
  <si>
    <t>Prestação Jurisdicional na Justiça Federal / Construção do Edifício Anexo da JF em Campo Grande - MS</t>
  </si>
  <si>
    <t>0569.103C</t>
  </si>
  <si>
    <t>Prestação Jurisdicional na Justiça Federal / Construção do Edifício Sede no Município de  Três Lagoas - MS</t>
  </si>
  <si>
    <t>0569.09HB</t>
  </si>
  <si>
    <t>Prestação Jurisdicional na Justiça Federal / Contribuição da União, de suas Autarquias - Nacional</t>
  </si>
  <si>
    <t>0089.0396</t>
  </si>
  <si>
    <t>Previdência de Inativos e Pensionistas da União / Pagamento de Aposentadorias e Pensões</t>
  </si>
  <si>
    <t>09.272</t>
  </si>
  <si>
    <t>156</t>
  </si>
  <si>
    <t>Programática</t>
  </si>
  <si>
    <t>Descrição Programa / Ação</t>
  </si>
  <si>
    <t>Função / Subfunção</t>
  </si>
  <si>
    <t>GND</t>
  </si>
  <si>
    <t>Dotação Inicial</t>
  </si>
  <si>
    <t>Contingencia-mento</t>
  </si>
  <si>
    <t>Dotação Autorizada</t>
  </si>
  <si>
    <t>Provisão</t>
  </si>
  <si>
    <t>Dotação Líquida</t>
  </si>
  <si>
    <t>%</t>
  </si>
  <si>
    <t>ValFinal</t>
  </si>
  <si>
    <t>A</t>
  </si>
  <si>
    <t>Sub-Repasses Recebidos</t>
  </si>
  <si>
    <t>Pessoal e Encargo</t>
  </si>
  <si>
    <t>C</t>
  </si>
  <si>
    <t>Investimentos</t>
  </si>
  <si>
    <t>TipoDespesa</t>
  </si>
  <si>
    <t>Ano</t>
  </si>
  <si>
    <t>501</t>
  </si>
  <si>
    <t>502</t>
  </si>
  <si>
    <t>503</t>
  </si>
  <si>
    <t>504</t>
  </si>
  <si>
    <t>TOTAL SIAFI</t>
  </si>
  <si>
    <t>TOTAL SISTEMA</t>
  </si>
  <si>
    <t>VERIFICAÇÃO DESPESA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</si>
  <si>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</si>
  <si>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</si>
  <si>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</si>
  <si>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</si>
  <si>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</si>
  <si>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</si>
  <si>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</si>
  <si>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</si>
  <si>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</si>
  <si>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</si>
  <si>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</si>
  <si>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</si>
  <si>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VERIFICAÇÃO ORÇAMENTÁRIA</t>
  </si>
  <si>
    <t xml:space="preserve">                     MINISTÉRIO DA FAZENDA - MF</t>
  </si>
  <si>
    <t xml:space="preserve">                     SECRETARIA DA RECEITA FEDERAL DO BRASIL - RFB</t>
  </si>
  <si>
    <t xml:space="preserve">                     COORDENAÇÃO-GERAL DE ARRECADAÇÃO E COBRANÇA - CODAC</t>
  </si>
  <si>
    <t xml:space="preserve">                     COORDENAÇÃO DE ARRECADAÇÃO - CODAR</t>
  </si>
  <si>
    <t xml:space="preserve">                     DIVISÃO DE ACOMPANHAMENTO DA ARRECADAÇÃO - DIVAR</t>
  </si>
  <si>
    <t>ARRECADAÇÃO DAS CUSTAS - JUSTIÇA FEDERAL DE 1º E 2º GRAUS</t>
  </si>
  <si>
    <t>NOS ESTADOS DE MATO GROSSO DO SUL E SÃO PAULO</t>
  </si>
  <si>
    <t>UNIDADE: R$ 1,00</t>
  </si>
  <si>
    <t>CÓD. 5762</t>
  </si>
  <si>
    <t>CÓD. 5775</t>
  </si>
  <si>
    <t>M Ê S</t>
  </si>
  <si>
    <t>UNIDADE DA FEDERAÇÃO</t>
  </si>
  <si>
    <t>MS</t>
  </si>
  <si>
    <t>SP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</si>
  <si>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</si>
  <si>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</si>
  <si>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</si>
  <si>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</si>
  <si>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</si>
  <si>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</si>
  <si>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</si>
  <si>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</si>
  <si>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</si>
  <si>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</si>
  <si>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</si>
  <si>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</si>
  <si>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T O T A L</t>
  </si>
  <si>
    <t>FONTE: DW-Arrecadação</t>
  </si>
  <si>
    <t>(CUSTAS-TRF-3ª.XLS)</t>
  </si>
  <si>
    <t>VALOR EMPENHADO</t>
  </si>
  <si>
    <t>EMPENHADO LIQUIDADO</t>
  </si>
  <si>
    <t>VALOR PAGO</t>
  </si>
  <si>
    <t xml:space="preserve">292410403 - VALORES PAGOS                                   </t>
  </si>
  <si>
    <t xml:space="preserve">292130301 - CREDITO PAGO                                    </t>
  </si>
  <si>
    <t>ANEXO II - DEMONSTRATIVO ORÇAMENTÁRIO SEÇÃO JUDICIÁRIA DE MATO GROSSO DO SUL 2010</t>
  </si>
  <si>
    <t>PERÍODO: JANEIRO A DEZEMBRO DE 2010</t>
  </si>
  <si>
    <t>2010</t>
  </si>
  <si>
    <t>Prestação Jurisdicional na Justiça Federal / Julgamento de Causa - Pessoal</t>
  </si>
  <si>
    <t>Prestação Jurisdicional na Justiça Federal / Julgamento de Causas - Custeio</t>
  </si>
  <si>
    <t>127</t>
  </si>
  <si>
    <t>0569.2011</t>
  </si>
  <si>
    <t>Prestação Jurisdicional na Justiça Federal / Auxílo Transporte aos Servidores e Empreg.</t>
  </si>
  <si>
    <t>02.331</t>
  </si>
  <si>
    <t>192220100 - PROVISAO RECEBIDA</t>
  </si>
  <si>
    <t>EmpenhadoNe</t>
  </si>
  <si>
    <t>EmpenhadoCrePag</t>
  </si>
  <si>
    <t>EmpenhadoLiqFol</t>
  </si>
  <si>
    <t>LiquidadoNe</t>
  </si>
  <si>
    <t>LiquidadoCrePag</t>
  </si>
  <si>
    <t>LiquidadoLiqFol</t>
  </si>
  <si>
    <t>PagoNe</t>
  </si>
  <si>
    <t>PagoCrePag</t>
  </si>
  <si>
    <t>CELULAS SIAFI = A LIQUIDAR + LIQUIDADO</t>
  </si>
  <si>
    <t>CELULAS SIAFI = LIQUIDADO</t>
  </si>
  <si>
    <t>292130202 - CREDITO EMPENHADO LIQUIDADO - DOCUMENTO FOLHA</t>
  </si>
  <si>
    <t>Inciso VI - Receitas</t>
  </si>
  <si>
    <t>ANEXO I</t>
  </si>
  <si>
    <t>SJMS</t>
  </si>
  <si>
    <t>SEÇÃO JUDICIÁRIA DE MATO GROSSO DO SUL</t>
  </si>
  <si>
    <t>SECRETARIA DE PLANEJAMENTO, ORÇAMENTO E FINANÇAS</t>
  </si>
  <si>
    <t>ANEXO I - RESTOS A PAGAR</t>
  </si>
  <si>
    <t>Inciso I - Despesas com Pessoal e Encargos</t>
  </si>
  <si>
    <t>Inciso III - Despesas com Investimentos</t>
  </si>
  <si>
    <t>ValorRP</t>
  </si>
  <si>
    <t>169</t>
  </si>
  <si>
    <t>0569.12OW</t>
  </si>
  <si>
    <t>Prestação Jurisdicional na Justiça Federal / Aquisição de Edifício para Juizado Especial Federal da Justiça Federal de Dourados</t>
  </si>
  <si>
    <t>5</t>
  </si>
  <si>
    <t>células tipo 3 - provisão</t>
  </si>
  <si>
    <t>Valores em R$ 1,00</t>
  </si>
  <si>
    <t>Serviços de vigilância armada e desarmada</t>
  </si>
  <si>
    <t>Inversões Financeiras</t>
  </si>
  <si>
    <t>Recursos a título de custas judiciais</t>
  </si>
  <si>
    <t>Recursos a título de taxas judiciais</t>
  </si>
  <si>
    <t>Recursos a título de serviços extraordinários</t>
  </si>
  <si>
    <t>Encargos sociais incidentes sobre a remuneração de pessoal</t>
  </si>
  <si>
    <t xml:space="preserve">Valores R$ </t>
  </si>
  <si>
    <t>Valores em R$</t>
  </si>
  <si>
    <t xml:space="preserve">Valores em R$ </t>
  </si>
  <si>
    <t>Despesas com sentenças judiciais transitadas em julgado (precatórios, requisições de pequeno valor e débitos judiciais periódicos vincendos) a servidores e empregados, conforme ação orçamentária específica, apropriada pelo critério de competência</t>
  </si>
  <si>
    <t>Despesas com sentenças judiciais transitadas em julgado (precatórios, requisições de pequeno valor e débitos judiciais periódicos vincendos) a servidores ou empregados, conforme ação orçamentária específica, apropriada pelo critério de competência</t>
  </si>
  <si>
    <t>Serviços de informática, incluindo manutenção e locação de software, locação de equipamentos de processamento de dados, serviços de tecnologia da informação, serviços técnico-profissionais de tecnologia de informação, aquisição de software, sob encomenda, manutenção e conservação de equipamentos de processamento de dados e comunicação de dados</t>
  </si>
  <si>
    <t>Serviços de informática, incluindo manutenção e locação de software, locação de equipamentos de processamento de dados, serviços de tecnologia de informação, serviços técnico-profissionais de tecnologia de informação, aquisição de software, sob encomenda, manutenção e conservação de equipamentos de processamento de dados e comunicação de dados</t>
  </si>
  <si>
    <t>CÉLULAS ==&gt;</t>
  </si>
  <si>
    <t>101</t>
  </si>
  <si>
    <t>Despesas com pessoal em encargos</t>
  </si>
  <si>
    <t>102</t>
  </si>
  <si>
    <t>103</t>
  </si>
  <si>
    <t>104</t>
  </si>
  <si>
    <t>2</t>
  </si>
  <si>
    <t>201</t>
  </si>
  <si>
    <t>Outras despesas de custeio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</si>
  <si>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</si>
  <si>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</si>
  <si>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</si>
  <si>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</si>
  <si>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</si>
  <si>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</si>
  <si>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</si>
  <si>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</si>
  <si>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</si>
  <si>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</si>
  <si>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</si>
  <si>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</si>
  <si>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</si>
  <si>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</si>
  <si>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</si>
  <si>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</si>
  <si>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</si>
  <si>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</si>
  <si>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</si>
  <si>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</si>
  <si>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</si>
  <si>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</si>
  <si>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</si>
  <si>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</si>
  <si>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</si>
  <si>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301</t>
  </si>
  <si>
    <t>Despesas com investimentos</t>
  </si>
  <si>
    <t>302</t>
  </si>
  <si>
    <t>303</t>
  </si>
  <si>
    <t>304</t>
  </si>
  <si>
    <t>305</t>
  </si>
  <si>
    <t>401</t>
  </si>
  <si>
    <t>Despesas com inversões financeiras</t>
  </si>
  <si>
    <t>402</t>
  </si>
  <si>
    <t>1) As despesas constantes nesta planilha referem-se a valores liquidados conforme Resolução CNJ 102/2009, art. 2º, Inc. VI, § 1º.</t>
  </si>
  <si>
    <t>1) As despesas constantes nesta planilha referem-se a valores inscritos em Restos a Pagar não processados, conforme Resolução CNJ 102/2009, art. 2º, Inc. VI, § 3º.</t>
  </si>
  <si>
    <t>Despesas com pessoal ativo - inciso I alinea a - Res. 102 CNJ</t>
  </si>
  <si>
    <t>Despesas com sentenças judiciais transitadas em julgado (precatórios, requisições de pequeno valor e débitos judiciais periódicos vincendos) pagos a servidores ou empregados, conforme ação orçamentária específica - inciso I alinea d - Res. 102 CNJ</t>
  </si>
  <si>
    <t>Benefícios a servidores e empregados - auxílio transporte - inciso II alinea a - Res. 102 CNJ</t>
  </si>
  <si>
    <t>Aquisição de material de processamento de dados e de software - inciso II alinea t - Res. 102 CNJ</t>
  </si>
  <si>
    <t>Aquisição de material bibliográfico - inciso II alinea u - Res. 102 CNJ</t>
  </si>
  <si>
    <t>Construção e reforma de imóveis - inciso III alinea a - Res. 102 CNJ</t>
  </si>
  <si>
    <t>Aquisição de material permanente - veículos - inciso III alinea b - Res. 102 CNJ</t>
  </si>
  <si>
    <t>Aquisição de material permanente - equipamento de informática - inciso III alinea c - Res. 102 CNJ</t>
  </si>
  <si>
    <t>Aquisição de material permanente - programas de informática - inciso III alinea d - Res. 102 CNJ</t>
  </si>
  <si>
    <t>Aquisição de imóveis, ou bens de capital já em utilização - inciso IV alinea a - Res. 102 CNJ</t>
  </si>
  <si>
    <t>Outras inversões - inciso IV alinea b - Res. 102 CNJ</t>
  </si>
  <si>
    <t>Encargos sociais incidentes sobre a remuneração de pessoal - inciso I alinea c - Res. 102 CNJ</t>
  </si>
  <si>
    <t>Diárias pagas a servidores, empregados e colaboradores - inciso II alinea e - Res. 102 CNJ</t>
  </si>
  <si>
    <t>Aquisição de material de consumo, ressalvado o apropriado nas alineas "s" a "w" - inciso II alinea x - Res. 102 CNJ</t>
  </si>
  <si>
    <t>Demais despesas de custeio - inciso II alinea z - Res. 102 CNJ</t>
  </si>
  <si>
    <t>Serviços de comunicação em geral - inciso II alinea l - Res. 102 CNJ</t>
  </si>
  <si>
    <t>Indenizações de ajuda de custo, transporte e auxílio moradia - inciso II alinea g - Res. 102 CNJ</t>
  </si>
  <si>
    <t>Passagens e despesas com locomoção - inciso II alinea f - Res. 102 CNJ</t>
  </si>
  <si>
    <t>Benefícios a servidores e empregados - auxílio alimentação - inciso II alinea b - Res. 102 CNJ</t>
  </si>
  <si>
    <t>Serviços de limpeza e conservação - inciso II alinea n - Res. 102 CNJ</t>
  </si>
  <si>
    <t>Serviços de de vigilância armada e desarmada - inciso II alinea o - Res. 102 CNJ</t>
  </si>
  <si>
    <t>Serviços de telecomunicações - inciso II alinea k - Res. 102 CNJ</t>
  </si>
  <si>
    <t>Locação de mão de obra e postos de trabalho, ressalvado o apropriado nas alineas "n" e "o" - inciso II alinea q - Res. 102 CNJ</t>
  </si>
  <si>
    <t>Aquisição de combustíveis e lubrificantes - inciso II alinea v - Res. 102 CNJ</t>
  </si>
  <si>
    <t>Despesas com pessoal inativo e pensões - inciso I alinea b - Res. 102 CNJ</t>
  </si>
  <si>
    <t>Benefícios a servidores e empregados - auxílio creche - inciso II alinea c - Res. 102 CNJ</t>
  </si>
  <si>
    <t>Serviços de seleção e treinamento - inciso II alinea r - Res. 102 CNJ</t>
  </si>
  <si>
    <t>Aluguel de imóveis - inciso II alinea h - Res. 102 CNJ</t>
  </si>
  <si>
    <t>Serviços de informática, incluindo manutenção e locação de software, locação de equipamentos de processamento de dados, serviços de tecnologia da informação, serviços técnico-profissionais de tecnologia de informação, aquisição de software, sob encomenda, manutenção e conservação de equipamentos de processamento de dados e comunicação de dados - inciso II alinea m - Res. 102 CNJ</t>
  </si>
  <si>
    <t>Serviços de água e esgoto - inciso II alinea i - Res. 102 CNJ</t>
  </si>
  <si>
    <t>Serviços de energia elétrica - inciso II alinea j - Res. 102 CNJ</t>
  </si>
  <si>
    <t>Aquisição de gêneros alimentícios - inciso II alinea w - Res. 102 CNJ</t>
  </si>
  <si>
    <t>Aquisição de material de expediente - inciso II alinea s - Res. 102 CNJ</t>
  </si>
  <si>
    <t>Serviços de publicidade - inciso II alinea p - Res. 102 CNJ</t>
  </si>
  <si>
    <t>Aquisição de material permanente - demais itens - inciso III alinea e - Res. 102 CNJ</t>
  </si>
  <si>
    <t>Inversões financeiras - inciso V alinea d - Res. 102 CNJ</t>
  </si>
  <si>
    <t>Benefícios a servidores e empregados - assistência médica e odontológica - inciso II alinea d - Res. 102 CNJ (UNIMED)</t>
  </si>
  <si>
    <t>Serviços médicos e hospitalares, odontológicos e laboratoriais - inciso II alinea y - Res. 102 CNJ (REMEDIOS)</t>
  </si>
  <si>
    <t>==&gt; É igual C16?</t>
  </si>
  <si>
    <t>Então OK</t>
  </si>
  <si>
    <t>622920103 / 104 - EMPENHOS LIQUIDADOS</t>
  </si>
  <si>
    <t>ok</t>
  </si>
  <si>
    <t>CECÍLIA MARCONDES</t>
  </si>
  <si>
    <t>13/01/2017-15:53:30</t>
  </si>
  <si>
    <t>Em Dezembro esse valor é o que foi para a "aba" de RESTOS A PAGAR ?? Então OK</t>
  </si>
  <si>
    <t>==&gt; o células está maior que as contas usadas, a diferença é o que consta como "OBRIGAÇÕES" 100/310A 153.958,33 E 169/310A 36.176,08</t>
  </si>
  <si>
    <t>631.710.100 (+) 631.710.200</t>
  </si>
  <si>
    <t>03/2017</t>
  </si>
  <si>
    <t>04/2017</t>
  </si>
  <si>
    <t>D</t>
  </si>
  <si>
    <t>2) No mês de abril ocorreu alteração no inciso V, alínea "b" devido a devolução de Sub-Repasse Recebido</t>
  </si>
  <si>
    <t>05/2017</t>
  </si>
  <si>
    <t>2) No mês de maio ocorreu alteração no Inciso V, alínea "b", devido a devolução de limite financeiro.</t>
  </si>
  <si>
    <t>06/2017</t>
  </si>
  <si>
    <t>2) Ocorreram alterações no Inciso II, alíneas "l", "m" e "z", devido a alterações na classificação da despesa no mês de junho/2017</t>
  </si>
  <si>
    <t>07/2017</t>
  </si>
  <si>
    <t>2) Em Agosto ocorreu alteração no inciso VI, alínea "d". Informação indevido de exercício anterior.</t>
  </si>
  <si>
    <t>08/2017</t>
  </si>
  <si>
    <t>09/2017</t>
  </si>
  <si>
    <t>10/2017</t>
  </si>
  <si>
    <t>11/2017</t>
  </si>
  <si>
    <t>3)) Alteração no Inciso I ,  alíneas" a" e "c" devido a mudança na classificação das despesas ocorrida no mês de novembro/2017.</t>
  </si>
  <si>
    <t>3) Alteração no Inciso I ,  alíneas" a" e "c" devido a mudança na classificação das despesas ocorrida no mês de novembro/2017.</t>
  </si>
  <si>
    <t>2) ) Alteração no Inciso I ,  alíneas" a" e "c" devido a mudança na classificação das despesas ocorrida no mês de novembro/2017.</t>
  </si>
  <si>
    <t>CONOR CRÉD LIQ.</t>
  </si>
  <si>
    <t>LIQ. POR INSCR. RP</t>
  </si>
  <si>
    <t>LIQ. INCR. RPP</t>
  </si>
  <si>
    <t>622.920.107 LIQ. INSCR. EM RPP</t>
  </si>
  <si>
    <t>12/2017</t>
  </si>
  <si>
    <t>RESTOS A PAGAR 2017</t>
  </si>
  <si>
    <t>01/2018</t>
  </si>
  <si>
    <t>822.230.400 / 822.230.500 / 822.230.800 / 822.240.400</t>
  </si>
  <si>
    <t>TOTAL DO SISTEMA</t>
  </si>
  <si>
    <t>13/03/2018-12:40:17</t>
  </si>
  <si>
    <t>13/03/2018-12:50:47</t>
  </si>
  <si>
    <t>13/03/2018-12:50:48</t>
  </si>
  <si>
    <t>2) no mês de fevereiro/2018, ocorreu alteração no inciso V , alínea "b", devido à devolução de Sub-Repasse Recebido.</t>
  </si>
  <si>
    <t>02/2018</t>
  </si>
  <si>
    <t>THEREZINHA CAZERTA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</si>
</sst>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#,##0.00_ ;\-#,##0.00\ "/>
    <numFmt numFmtId="165" formatCode="#,##0;[Red]#,##0"/>
    <numFmt numFmtId="166" formatCode="#,##0.00_ ;[Red]\-#,##0.00\ "/>
  </numFmts>
  <fonts count="9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sz val="10"/>
      <name val="Courier"/>
      <family val="3"/>
    </font>
    <font>
      <sz val="10"/>
      <color theme="3" tint="-0.249977111117893"/>
      <name val="Arial"/>
      <family val="2"/>
    </font>
    <font>
      <sz val="10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rgb="FFFFFF0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6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1" xfId="0" applyBorder="1" applyAlignment="1">
      <alignment horizontal="center"/>
    </xf>
    <xf numFmtId="0" fontId="4" fillId="0" borderId="0" xfId="0" applyFont="1"/>
    <xf numFmtId="0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4" fontId="0" fillId="0" borderId="0" xfId="0" applyNumberFormat="1"/>
    <xf numFmtId="4" fontId="0" fillId="0" borderId="1" xfId="0" applyNumberFormat="1" applyBorder="1"/>
    <xf numFmtId="4" fontId="0" fillId="0" borderId="1" xfId="0" applyNumberFormat="1" applyBorder="1" applyAlignment="1">
      <alignment vertical="center"/>
    </xf>
    <xf numFmtId="4" fontId="0" fillId="0" borderId="1" xfId="0" applyNumberFormat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10" fontId="5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" fontId="0" fillId="0" borderId="1" xfId="0" applyNumberFormat="1" applyBorder="1" applyAlignment="1">
      <alignment vertical="center" wrapText="1"/>
    </xf>
    <xf numFmtId="10" fontId="0" fillId="0" borderId="1" xfId="0" applyNumberFormat="1" applyBorder="1" applyAlignment="1">
      <alignment vertical="center" wrapText="1"/>
    </xf>
    <xf numFmtId="0" fontId="0" fillId="0" borderId="0" xfId="0" applyAlignment="1">
      <alignment wrapText="1"/>
    </xf>
    <xf numFmtId="4" fontId="0" fillId="0" borderId="0" xfId="0" applyNumberFormat="1" applyAlignment="1">
      <alignment wrapText="1"/>
    </xf>
    <xf numFmtId="10" fontId="0" fillId="0" borderId="0" xfId="0" applyNumberFormat="1" applyAlignment="1">
      <alignment wrapText="1"/>
    </xf>
    <xf numFmtId="164" fontId="0" fillId="0" borderId="0" xfId="1" applyNumberFormat="1" applyFont="1" applyAlignment="1">
      <alignment horizontal="right"/>
    </xf>
    <xf numFmtId="0" fontId="0" fillId="0" borderId="1" xfId="0" applyBorder="1" applyAlignment="1">
      <alignment wrapText="1"/>
    </xf>
    <xf numFmtId="0" fontId="0" fillId="0" borderId="0" xfId="0" quotePrefix="1" applyAlignment="1">
      <alignment horizontal="left"/>
    </xf>
    <xf numFmtId="0" fontId="0" fillId="0" borderId="2" xfId="0" applyBorder="1"/>
    <xf numFmtId="0" fontId="2" fillId="2" borderId="3" xfId="0" applyFont="1" applyFill="1" applyBorder="1"/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/>
    <xf numFmtId="0" fontId="2" fillId="2" borderId="6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0" fillId="0" borderId="8" xfId="0" applyBorder="1"/>
    <xf numFmtId="0" fontId="0" fillId="0" borderId="4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4" xfId="0" applyBorder="1"/>
    <xf numFmtId="165" fontId="0" fillId="0" borderId="12" xfId="0" applyNumberFormat="1" applyBorder="1"/>
    <xf numFmtId="165" fontId="0" fillId="0" borderId="0" xfId="0" applyNumberFormat="1"/>
    <xf numFmtId="165" fontId="0" fillId="0" borderId="13" xfId="0" applyNumberFormat="1" applyBorder="1"/>
    <xf numFmtId="165" fontId="0" fillId="0" borderId="11" xfId="0" applyNumberFormat="1" applyBorder="1"/>
    <xf numFmtId="165" fontId="0" fillId="0" borderId="4" xfId="0" applyNumberFormat="1" applyBorder="1"/>
    <xf numFmtId="165" fontId="0" fillId="0" borderId="14" xfId="0" applyNumberFormat="1" applyBorder="1"/>
    <xf numFmtId="0" fontId="0" fillId="0" borderId="5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2" xfId="0" applyBorder="1"/>
    <xf numFmtId="0" fontId="0" fillId="0" borderId="14" xfId="0" applyBorder="1"/>
    <xf numFmtId="0" fontId="0" fillId="0" borderId="11" xfId="0" applyBorder="1"/>
    <xf numFmtId="0" fontId="2" fillId="0" borderId="4" xfId="0" quotePrefix="1" applyFont="1" applyBorder="1" applyAlignment="1">
      <alignment horizontal="center"/>
    </xf>
    <xf numFmtId="165" fontId="2" fillId="0" borderId="4" xfId="0" applyNumberFormat="1" applyFont="1" applyBorder="1"/>
    <xf numFmtId="165" fontId="2" fillId="0" borderId="13" xfId="0" applyNumberFormat="1" applyFont="1" applyBorder="1"/>
    <xf numFmtId="165" fontId="2" fillId="0" borderId="19" xfId="0" applyNumberFormat="1" applyFont="1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4" fontId="0" fillId="3" borderId="1" xfId="0" applyNumberFormat="1" applyFill="1" applyBorder="1"/>
    <xf numFmtId="4" fontId="5" fillId="3" borderId="1" xfId="0" applyNumberFormat="1" applyFont="1" applyFill="1" applyBorder="1"/>
    <xf numFmtId="4" fontId="0" fillId="3" borderId="1" xfId="0" applyNumberFormat="1" applyFill="1" applyBorder="1" applyAlignment="1">
      <alignment wrapText="1"/>
    </xf>
    <xf numFmtId="0" fontId="6" fillId="0" borderId="0" xfId="0" applyFont="1"/>
    <xf numFmtId="4" fontId="0" fillId="4" borderId="1" xfId="0" applyNumberFormat="1" applyFill="1" applyBorder="1" applyAlignment="1">
      <alignment wrapText="1"/>
    </xf>
    <xf numFmtId="43" fontId="0" fillId="0" borderId="0" xfId="1" applyFont="1" applyAlignment="1">
      <alignment wrapText="1"/>
    </xf>
    <xf numFmtId="43" fontId="0" fillId="0" borderId="0" xfId="1" applyFont="1"/>
    <xf numFmtId="4" fontId="0" fillId="4" borderId="1" xfId="0" applyNumberFormat="1" applyFill="1" applyBorder="1"/>
    <xf numFmtId="0" fontId="0" fillId="4" borderId="1" xfId="0" applyFill="1" applyBorder="1" applyAlignment="1">
      <alignment horizontal="center"/>
    </xf>
    <xf numFmtId="43" fontId="0" fillId="4" borderId="1" xfId="1" applyFont="1" applyFill="1" applyBorder="1"/>
    <xf numFmtId="43" fontId="0" fillId="0" borderId="1" xfId="1" applyFont="1" applyBorder="1" applyAlignment="1">
      <alignment horizontal="center"/>
    </xf>
    <xf numFmtId="43" fontId="0" fillId="0" borderId="1" xfId="1" applyFont="1" applyBorder="1"/>
    <xf numFmtId="43" fontId="0" fillId="4" borderId="1" xfId="1" applyFont="1" applyFill="1" applyBorder="1" applyAlignment="1">
      <alignment horizontal="center"/>
    </xf>
    <xf numFmtId="43" fontId="0" fillId="3" borderId="1" xfId="1" applyFont="1" applyFill="1" applyBorder="1"/>
    <xf numFmtId="40" fontId="0" fillId="0" borderId="0" xfId="1" applyNumberFormat="1" applyFont="1"/>
    <xf numFmtId="0" fontId="1" fillId="0" borderId="0" xfId="0" quotePrefix="1" applyFont="1"/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40" fontId="0" fillId="0" borderId="1" xfId="1" applyNumberFormat="1" applyFont="1" applyBorder="1" applyAlignment="1">
      <alignment horizontal="center"/>
    </xf>
    <xf numFmtId="40" fontId="0" fillId="0" borderId="1" xfId="1" applyNumberFormat="1" applyFont="1" applyBorder="1"/>
    <xf numFmtId="40" fontId="0" fillId="3" borderId="1" xfId="1" applyNumberFormat="1" applyFont="1" applyFill="1" applyBorder="1"/>
    <xf numFmtId="40" fontId="0" fillId="4" borderId="1" xfId="1" applyNumberFormat="1" applyFont="1" applyFill="1" applyBorder="1" applyAlignment="1">
      <alignment horizontal="center"/>
    </xf>
    <xf numFmtId="40" fontId="0" fillId="4" borderId="1" xfId="1" applyNumberFormat="1" applyFont="1" applyFill="1" applyBorder="1"/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40" fontId="0" fillId="0" borderId="0" xfId="0" applyNumberFormat="1"/>
    <xf numFmtId="40" fontId="0" fillId="0" borderId="1" xfId="0" applyNumberFormat="1" applyBorder="1" applyAlignment="1">
      <alignment horizontal="center"/>
    </xf>
    <xf numFmtId="40" fontId="0" fillId="0" borderId="1" xfId="0" applyNumberFormat="1" applyBorder="1"/>
    <xf numFmtId="40" fontId="0" fillId="3" borderId="1" xfId="0" applyNumberFormat="1" applyFill="1" applyBorder="1"/>
    <xf numFmtId="40" fontId="0" fillId="4" borderId="1" xfId="0" applyNumberFormat="1" applyFill="1" applyBorder="1" applyAlignment="1">
      <alignment horizontal="center"/>
    </xf>
    <xf numFmtId="40" fontId="0" fillId="4" borderId="1" xfId="0" applyNumberFormat="1" applyFill="1" applyBorder="1"/>
    <xf numFmtId="43" fontId="0" fillId="0" borderId="0" xfId="0" applyNumberFormat="1"/>
    <xf numFmtId="43" fontId="3" fillId="0" borderId="0" xfId="1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24" xfId="0" applyBorder="1" applyAlignment="1">
      <alignment horizontal="center" vertical="center"/>
    </xf>
    <xf numFmtId="4" fontId="0" fillId="0" borderId="24" xfId="0" applyNumberFormat="1" applyBorder="1" applyAlignment="1">
      <alignment vertical="center"/>
    </xf>
    <xf numFmtId="40" fontId="1" fillId="0" borderId="0" xfId="1" quotePrefix="1" applyNumberFormat="1" applyFont="1"/>
    <xf numFmtId="40" fontId="8" fillId="0" borderId="0" xfId="1" applyNumberFormat="1" applyFont="1"/>
    <xf numFmtId="40" fontId="1" fillId="0" borderId="0" xfId="0" quotePrefix="1" applyNumberFormat="1" applyFont="1"/>
    <xf numFmtId="40" fontId="1" fillId="0" borderId="1" xfId="1" quotePrefix="1" applyNumberFormat="1" applyFont="1" applyBorder="1" applyAlignment="1">
      <alignment horizontal="center" vertical="center" shrinkToFit="1"/>
    </xf>
    <xf numFmtId="166" fontId="0" fillId="0" borderId="0" xfId="0" applyNumberFormat="1"/>
    <xf numFmtId="40" fontId="1" fillId="0" borderId="1" xfId="1" quotePrefix="1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49" fontId="1" fillId="0" borderId="25" xfId="0" applyNumberFormat="1" applyFont="1" applyBorder="1" applyAlignment="1">
      <alignment horizontal="left"/>
    </xf>
    <xf numFmtId="49" fontId="0" fillId="0" borderId="26" xfId="0" applyNumberFormat="1" applyBorder="1" applyAlignment="1">
      <alignment horizontal="left"/>
    </xf>
    <xf numFmtId="14" fontId="0" fillId="0" borderId="25" xfId="0" applyNumberFormat="1" applyBorder="1" applyAlignment="1">
      <alignment horizontal="left"/>
    </xf>
    <xf numFmtId="0" fontId="0" fillId="0" borderId="26" xfId="0" applyBorder="1" applyAlignment="1">
      <alignment horizontal="left"/>
    </xf>
    <xf numFmtId="0" fontId="3" fillId="0" borderId="0" xfId="0" applyFont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25" xfId="0" applyBorder="1" applyAlignment="1">
      <alignment horizontal="left"/>
    </xf>
    <xf numFmtId="0" fontId="0" fillId="0" borderId="1" xfId="0" applyBorder="1" applyAlignment="1">
      <alignment horizontal="left"/>
    </xf>
    <xf numFmtId="0" fontId="1" fillId="0" borderId="1" xfId="0" applyFont="1" applyBorder="1" applyAlignment="1">
      <alignment horizontal="left"/>
    </xf>
    <xf numFmtId="0" fontId="5" fillId="0" borderId="24" xfId="0" applyFont="1" applyBorder="1" applyAlignment="1">
      <alignment horizontal="left" vertical="center" shrinkToFit="1"/>
    </xf>
    <xf numFmtId="0" fontId="0" fillId="0" borderId="24" xfId="0" applyBorder="1" applyAlignment="1">
      <alignment horizontal="left" vertical="center" shrinkToFit="1"/>
    </xf>
    <xf numFmtId="0" fontId="1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3" fontId="0" fillId="0" borderId="25" xfId="0" applyNumberFormat="1" applyBorder="1" applyAlignment="1">
      <alignment horizontal="left"/>
    </xf>
    <xf numFmtId="49" fontId="1" fillId="0" borderId="1" xfId="0" applyNumberFormat="1" applyFont="1" applyBorder="1" applyAlignment="1">
      <alignment horizontal="left"/>
    </xf>
    <xf numFmtId="49" fontId="0" fillId="0" borderId="1" xfId="0" applyNumberFormat="1" applyBorder="1" applyAlignment="1">
      <alignment horizontal="left"/>
    </xf>
    <xf numFmtId="14" fontId="0" fillId="0" borderId="1" xfId="0" applyNumberFormat="1" applyBorder="1" applyAlignment="1">
      <alignment horizontal="left"/>
    </xf>
    <xf numFmtId="0" fontId="0" fillId="0" borderId="24" xfId="0" applyBorder="1" applyAlignment="1">
      <alignment horizontal="left" shrinkToFit="1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5" fillId="0" borderId="0" xfId="0" applyFont="1" applyAlignment="1">
      <alignment horizontal="center"/>
    </xf>
    <xf numFmtId="43" fontId="5" fillId="0" borderId="0" xfId="1" applyFont="1" applyAlignment="1">
      <alignment horizontal="left"/>
    </xf>
    <xf numFmtId="43" fontId="0" fillId="0" borderId="0" xfId="1" applyFont="1" applyAlignment="1">
      <alignment horizontal="left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 shrinkToFit="1"/>
    </xf>
    <xf numFmtId="0" fontId="0" fillId="0" borderId="0" xfId="0" applyBorder="1" applyAlignment="1">
      <alignment horizontal="left" vertical="center" shrinkToFit="1"/>
    </xf>
    <xf numFmtId="0" fontId="5" fillId="0" borderId="0" xfId="0" applyFont="1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 shrinkToFit="1"/>
    </xf>
    <xf numFmtId="49" fontId="0" fillId="0" borderId="25" xfId="0" applyNumberFormat="1" applyBorder="1" applyAlignment="1"/>
    <xf numFmtId="49" fontId="0" fillId="0" borderId="26" xfId="0" applyNumberFormat="1" applyBorder="1" applyAlignment="1"/>
    <xf numFmtId="49" fontId="1" fillId="0" borderId="25" xfId="0" applyNumberFormat="1" applyFont="1" applyBorder="1" applyAlignment="1"/>
    <xf numFmtId="43" fontId="7" fillId="0" borderId="0" xfId="1" quotePrefix="1" applyFont="1" applyAlignment="1">
      <alignment horizontal="center" vertical="center" wrapText="1"/>
    </xf>
    <xf numFmtId="0" fontId="7" fillId="6" borderId="0" xfId="0" applyFont="1" applyFill="1" applyAlignment="1">
      <alignment horizontal="center" vertical="center" wrapText="1"/>
    </xf>
    <xf numFmtId="0" fontId="1" fillId="0" borderId="25" xfId="0" applyFont="1" applyFill="1" applyBorder="1" applyAlignment="1">
      <alignment horizontal="left"/>
    </xf>
    <xf numFmtId="0" fontId="5" fillId="0" borderId="26" xfId="0" applyFont="1" applyFill="1" applyBorder="1" applyAlignment="1">
      <alignment horizontal="left"/>
    </xf>
    <xf numFmtId="49" fontId="0" fillId="0" borderId="1" xfId="0" applyNumberFormat="1" applyBorder="1" applyAlignment="1"/>
    <xf numFmtId="0" fontId="0" fillId="0" borderId="24" xfId="0" applyFont="1" applyFill="1" applyBorder="1" applyAlignment="1">
      <alignment horizontal="left" shrinkToFit="1"/>
    </xf>
    <xf numFmtId="0" fontId="3" fillId="0" borderId="0" xfId="0" applyFont="1" applyAlignment="1">
      <alignment horizontal="center" vertical="center" wrapText="1"/>
    </xf>
    <xf numFmtId="0" fontId="2" fillId="2" borderId="27" xfId="0" applyFont="1" applyFill="1" applyBorder="1" applyAlignment="1">
      <alignment horizontal="center"/>
    </xf>
    <xf numFmtId="0" fontId="2" fillId="2" borderId="28" xfId="0" applyFont="1" applyFill="1" applyBorder="1" applyAlignment="1">
      <alignment horizontal="center"/>
    </xf>
    <xf numFmtId="0" fontId="2" fillId="2" borderId="29" xfId="0" applyFont="1" applyFill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2" fillId="2" borderId="31" xfId="0" applyFont="1" applyFill="1" applyBorder="1" applyAlignment="1">
      <alignment horizontal="center"/>
    </xf>
    <xf numFmtId="0" fontId="2" fillId="2" borderId="32" xfId="0" applyFont="1" applyFill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quotePrefix="1" applyFont="1" applyAlignment="1">
      <alignment horizontal="center"/>
    </xf>
    <xf numFmtId="0" fontId="2" fillId="5" borderId="34" xfId="0" applyFont="1" applyFill="1" applyBorder="1" applyAlignment="1">
      <alignment horizontal="center"/>
    </xf>
    <xf numFmtId="0" fontId="2" fillId="5" borderId="35" xfId="0" applyFont="1" applyFill="1" applyBorder="1" applyAlignment="1">
      <alignment horizontal="center"/>
    </xf>
    <xf numFmtId="0" fontId="2" fillId="5" borderId="36" xfId="0" applyFont="1" applyFill="1" applyBorder="1" applyAlignment="1">
      <alignment horizontal="center"/>
    </xf>
    <xf numFmtId="0" fontId="2" fillId="5" borderId="37" xfId="0" quotePrefix="1" applyFont="1" applyFill="1" applyBorder="1" applyAlignment="1">
      <alignment horizontal="center"/>
    </xf>
    <xf numFmtId="0" fontId="2" fillId="5" borderId="35" xfId="0" quotePrefix="1" applyFont="1" applyFill="1" applyBorder="1" applyAlignment="1">
      <alignment horizontal="center"/>
    </xf>
  </cellXfs>
  <cellStyles count="2">
    <cellStyle name="Normal" xfId="0" builtinId="0"/>
    <cellStyle name="Vírgula" xfId="1" builtinId="3"/>
  </cellStyles>
  <dxfs count="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0_ ;\-#,##0.00\ "/>
      <alignment horizontal="right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onnections" Target="connection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8282</xdr:colOff>
      <xdr:row>93</xdr:row>
      <xdr:rowOff>41413</xdr:rowOff>
    </xdr:from>
    <xdr:to>
      <xdr:col>6</xdr:col>
      <xdr:colOff>281608</xdr:colOff>
      <xdr:row>94</xdr:row>
      <xdr:rowOff>8282</xdr:rowOff>
    </xdr:to>
    <xdr:cxnSp macro="">
      <xdr:nvCxnSpPr>
        <xdr:cNvPr id="3" name="Conector de seta reta 2"/>
        <xdr:cNvCxnSpPr/>
      </xdr:nvCxnSpPr>
      <xdr:spPr>
        <a:xfrm flipV="1">
          <a:off x="10618304" y="16730870"/>
          <a:ext cx="273326" cy="132521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1</xdr:row>
      <xdr:rowOff>76200</xdr:rowOff>
    </xdr:from>
    <xdr:to>
      <xdr:col>0</xdr:col>
      <xdr:colOff>742950</xdr:colOff>
      <xdr:row>4</xdr:row>
      <xdr:rowOff>38100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238125"/>
          <a:ext cx="666750" cy="447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76200</xdr:colOff>
      <xdr:row>1</xdr:row>
      <xdr:rowOff>76200</xdr:rowOff>
    </xdr:from>
    <xdr:to>
      <xdr:col>0</xdr:col>
      <xdr:colOff>742950</xdr:colOff>
      <xdr:row>4</xdr:row>
      <xdr:rowOff>38100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238125"/>
          <a:ext cx="666750" cy="447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queryTables/queryTable1.xml><?xml version="1.0" encoding="utf-8"?>
<queryTable xmlns="http://schemas.openxmlformats.org/spreadsheetml/2006/main" name="Despesa SJMS - 2013" connectionId="2" autoFormatId="16" applyNumberFormats="0" applyBorderFormats="0" applyFontFormats="0" applyPatternFormats="0" applyAlignmentFormats="0" applyWidthHeightFormats="0">
  <queryTableRefresh nextId="21">
    <queryTableFields count="17">
      <queryTableField id="2" name="Despesa" tableColumnId="2"/>
      <queryTableField id="3" name="DesGrupo" tableColumnId="3"/>
      <queryTableField id="4" name="DesDespesa" tableColumnId="4"/>
      <queryTableField id="5" name="ValJan" tableColumnId="5"/>
      <queryTableField id="6" name="ValFev" tableColumnId="6"/>
      <queryTableField id="7" name="ValMar" tableColumnId="7"/>
      <queryTableField id="8" name="ValAbr" tableColumnId="8"/>
      <queryTableField id="9" name="ValMai" tableColumnId="9"/>
      <queryTableField id="10" name="ValJun" tableColumnId="10"/>
      <queryTableField id="11" name="ValJul" tableColumnId="11"/>
      <queryTableField id="12" name="ValAgo" tableColumnId="12"/>
      <queryTableField id="13" name="ValSet" tableColumnId="13"/>
      <queryTableField id="14" name="ValOut" tableColumnId="14"/>
      <queryTableField id="15" name="ValNov" tableColumnId="15"/>
      <queryTableField id="16" name="ValDez" tableColumnId="16"/>
      <queryTableField id="17" name="Ano" tableColumnId="17"/>
      <queryTableField id="20" name="Grupo" tableColumnId="1"/>
    </queryTableFields>
  </queryTableRefresh>
</queryTable>
</file>

<file path=xl/queryTables/queryTable2.xml><?xml version="1.0" encoding="utf-8"?>
<queryTable xmlns="http://schemas.openxmlformats.org/spreadsheetml/2006/main" name="Repasse SJMS - 2013" connectionId="3" autoFormatId="16" applyNumberFormats="0" applyBorderFormats="0" applyFontFormats="0" applyPatternFormats="0" applyAlignmentFormats="0" applyWidthHeightFormats="0">
  <queryTableRefresh nextId="19">
    <queryTableFields count="18">
      <queryTableField id="1" name="Despesa" tableColumnId="1"/>
      <queryTableField id="2" name="TipoDespesa" tableColumnId="2"/>
      <queryTableField id="3" name="DesGrupo" tableColumnId="3"/>
      <queryTableField id="4" name="DesDespesa" tableColumnId="4"/>
      <queryTableField id="5" name="ValJan" tableColumnId="5"/>
      <queryTableField id="6" name="ValFev" tableColumnId="6"/>
      <queryTableField id="7" name="ValMar" tableColumnId="7"/>
      <queryTableField id="8" name="ValAbr" tableColumnId="8"/>
      <queryTableField id="9" name="ValMai" tableColumnId="9"/>
      <queryTableField id="10" name="ValJun" tableColumnId="10"/>
      <queryTableField id="11" name="ValJul" tableColumnId="11"/>
      <queryTableField id="12" name="ValAgo" tableColumnId="12"/>
      <queryTableField id="13" name="ValSet" tableColumnId="13"/>
      <queryTableField id="14" name="ValOut" tableColumnId="14"/>
      <queryTableField id="15" name="ValNov" tableColumnId="15"/>
      <queryTableField id="16" name="ValDez" tableColumnId="16"/>
      <queryTableField id="17" name="ValFinal" tableColumnId="17"/>
      <queryTableField id="18" name="Ano" tableColumnId="18"/>
    </queryTableFields>
  </queryTableRefresh>
</queryTable>
</file>

<file path=xl/queryTables/queryTable3.xml><?xml version="1.0" encoding="utf-8"?>
<queryTable xmlns="http://schemas.openxmlformats.org/spreadsheetml/2006/main" name="Restos a Pagar SJMS - 2013" connectionId="4" autoFormatId="16" applyNumberFormats="0" applyBorderFormats="0" applyFontFormats="0" applyPatternFormats="0" applyAlignmentFormats="0" applyWidthHeightFormats="0">
  <queryTableRefresh nextId="7">
    <queryTableFields count="6">
      <queryTableField id="1" name="Grupo" tableColumnId="1"/>
      <queryTableField id="2" name="Despesa" tableColumnId="2"/>
      <queryTableField id="3" name="DesGrupo" tableColumnId="3"/>
      <queryTableField id="4" name="DesDespesa" tableColumnId="4"/>
      <queryTableField id="5" name="ValorRP" tableColumnId="5"/>
      <queryTableField id="6" name="Ano" tableColumnId="6"/>
    </queryTableFields>
  </queryTableRefresh>
</queryTable>
</file>

<file path=xl/queryTables/queryTable4.xml><?xml version="1.0" encoding="utf-8"?>
<queryTable xmlns="http://schemas.openxmlformats.org/spreadsheetml/2006/main" name="Consulta de Banco de dados do MS Access_2" connectionId="1" autoFormatId="16" applyNumberFormats="0" applyBorderFormats="0" applyFontFormats="1" applyPatternFormats="1" applyAlignmentFormats="0" applyWidthHeightFormats="0">
  <queryTableRefresh nextId="30">
    <queryTableFields count="29">
      <queryTableField id="1" name="Programatica"/>
      <queryTableField id="2" name="DescProgramaAcao"/>
      <queryTableField id="3" name="FuncaoSubfuncao"/>
      <queryTableField id="4" name="Esfera"/>
      <queryTableField id="5" name="Gnd"/>
      <queryTableField id="6" name="Fonte"/>
      <queryTableField id="7" name="DotInicial"/>
      <queryTableField id="8" name="Suplemento"/>
      <queryTableField id="9" name="Cancelamento"/>
      <queryTableField id="10" name="Contingenciamento"/>
      <queryTableField id="11" name="DotAutorizada"/>
      <queryTableField id="12" name="Provisao"/>
      <queryTableField id="13" name="Destaque"/>
      <queryTableField id="14" name="DotLiquida"/>
      <queryTableField id="15" name="EmpenhadoNe"/>
      <queryTableField id="16" name="EmpenhadoCrePag"/>
      <queryTableField id="17" name="EmpenhadoLiqFol"/>
      <queryTableField id="18" name="Empenhado"/>
      <queryTableField id="19" name="PorEmpenhado"/>
      <queryTableField id="20" name="LiquidadoNe"/>
      <queryTableField id="21" name="LiquidadoCrePag"/>
      <queryTableField id="22" name="LiquidadoLiqFol"/>
      <queryTableField id="23" name="Liquidado"/>
      <queryTableField id="24" name="PorLiquidado"/>
      <queryTableField id="25" name="PagoNe"/>
      <queryTableField id="26" name="PagoCrePag"/>
      <queryTableField id="27" name="Pago"/>
      <queryTableField id="28" name="PorPago"/>
      <queryTableField id="29" name="Ano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_rels/table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tables/table1.xml><?xml version="1.0" encoding="utf-8"?>
<table xmlns="http://schemas.openxmlformats.org/spreadsheetml/2006/main" id="1" name="Tabela_Despesa_SJMS___2013" displayName="Tabela_Despesa_SJMS___2013" ref="A1:Q38" tableType="queryTable" totalsRowShown="0">
  <autoFilter ref="A1:Q38"/>
  <sortState ref="A2:Q38">
    <sortCondition ref="A1:A38"/>
  </sortState>
  <tableColumns count="17">
    <tableColumn id="2" uniqueName="2" name="Despesa" queryTableFieldId="2"/>
    <tableColumn id="3" uniqueName="3" name="DesGrupo" queryTableFieldId="3"/>
    <tableColumn id="4" uniqueName="4" name="DesDespesa" queryTableFieldId="4"/>
    <tableColumn id="5" uniqueName="5" name="ValJan" queryTableFieldId="5"/>
    <tableColumn id="6" uniqueName="6" name="ValFev" queryTableFieldId="6"/>
    <tableColumn id="7" uniqueName="7" name="ValMar" queryTableFieldId="7"/>
    <tableColumn id="8" uniqueName="8" name="ValAbr" queryTableFieldId="8"/>
    <tableColumn id="9" uniqueName="9" name="ValMai" queryTableFieldId="9"/>
    <tableColumn id="10" uniqueName="10" name="ValJun" queryTableFieldId="10"/>
    <tableColumn id="11" uniqueName="11" name="ValJul" queryTableFieldId="11"/>
    <tableColumn id="12" uniqueName="12" name="ValAgo" queryTableFieldId="12"/>
    <tableColumn id="13" uniqueName="13" name="ValSet" queryTableFieldId="13"/>
    <tableColumn id="14" uniqueName="14" name="ValOut" queryTableFieldId="14"/>
    <tableColumn id="15" uniqueName="15" name="ValNov" queryTableFieldId="15"/>
    <tableColumn id="16" uniqueName="16" name="ValDez" queryTableFieldId="16"/>
    <tableColumn id="17" uniqueName="17" name="Ano" queryTableFieldId="17"/>
    <tableColumn id="1" uniqueName="1" name="Grupo" queryTableFieldId="20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Tabela_Repasse_SJMS___2013" displayName="Tabela_Repasse_SJMS___2013" ref="A1:R5" tableType="queryTable" totalsRowShown="0">
  <autoFilter ref="A1:R5"/>
  <sortState ref="A2:R5">
    <sortCondition ref="A1:A5"/>
  </sortState>
  <tableColumns count="18">
    <tableColumn id="1" uniqueName="1" name="Despesa" queryTableFieldId="1"/>
    <tableColumn id="2" uniqueName="2" name="TipoDespesa" queryTableFieldId="2"/>
    <tableColumn id="3" uniqueName="3" name="DesGrupo" queryTableFieldId="3"/>
    <tableColumn id="4" uniqueName="4" name="DesDespesa" queryTableFieldId="4"/>
    <tableColumn id="5" uniqueName="5" name="ValJan" queryTableFieldId="5"/>
    <tableColumn id="6" uniqueName="6" name="ValFev" queryTableFieldId="6"/>
    <tableColumn id="7" uniqueName="7" name="ValMar" queryTableFieldId="7"/>
    <tableColumn id="8" uniqueName="8" name="ValAbr" queryTableFieldId="8"/>
    <tableColumn id="9" uniqueName="9" name="ValMai" queryTableFieldId="9"/>
    <tableColumn id="10" uniqueName="10" name="ValJun" queryTableFieldId="10"/>
    <tableColumn id="11" uniqueName="11" name="ValJul" queryTableFieldId="11"/>
    <tableColumn id="12" uniqueName="12" name="ValAgo" queryTableFieldId="12"/>
    <tableColumn id="13" uniqueName="13" name="ValSet" queryTableFieldId="13"/>
    <tableColumn id="14" uniqueName="14" name="ValOut" queryTableFieldId="14"/>
    <tableColumn id="15" uniqueName="15" name="ValNov" queryTableFieldId="15"/>
    <tableColumn id="16" uniqueName="16" name="ValDez" queryTableFieldId="16"/>
    <tableColumn id="17" uniqueName="17" name="ValFinal" queryTableFieldId="17"/>
    <tableColumn id="18" uniqueName="18" name="Ano" queryTableFieldId="18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3" name="Tabela_Restos_a_Pagar_SJMS___2013" displayName="Tabela_Restos_a_Pagar_SJMS___2013" ref="A1:F38" tableType="queryTable" totalsRowShown="0">
  <autoFilter ref="A1:F38"/>
  <sortState ref="A2:F38">
    <sortCondition ref="B1:B38"/>
  </sortState>
  <tableColumns count="6">
    <tableColumn id="1" uniqueName="1" name="Grupo" queryTableFieldId="1"/>
    <tableColumn id="2" uniqueName="2" name="Despesa" queryTableFieldId="2"/>
    <tableColumn id="3" uniqueName="3" name="DesGrupo" queryTableFieldId="3"/>
    <tableColumn id="4" uniqueName="4" name="DesDespesa" queryTableFieldId="4"/>
    <tableColumn id="5" uniqueName="5" name="ValorRP" queryTableFieldId="5" dataDxfId="0" dataCellStyle="Vírgula"/>
    <tableColumn id="6" uniqueName="6" name="Ano" queryTableFieldId="6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6"/>
  <sheetViews>
    <sheetView showGridLines="0" tabSelected="1" view="pageBreakPreview" zoomScale="130" zoomScaleNormal="100" zoomScaleSheetLayoutView="130" workbookViewId="0">
      <selection activeCell="B5" sqref="B5:C5"/>
    </sheetView>
  </sheetViews>
  <sheetFormatPr defaultRowHeight="12.75" x14ac:dyDescent="0.2"/>
  <cols>
    <col min="1" max="1" width="25.7109375" customWidth="1"/>
    <col min="2" max="2" width="70.7109375" customWidth="1"/>
    <col min="3" max="3" width="17.7109375" style="8" bestFit="1" customWidth="1"/>
    <col min="4" max="4" width="14" style="69" bestFit="1" customWidth="1"/>
    <col min="5" max="5" width="16.5703125" style="69" bestFit="1" customWidth="1"/>
    <col min="6" max="6" width="12.28515625" style="69" bestFit="1" customWidth="1"/>
  </cols>
  <sheetData>
    <row r="1" spans="1:3" x14ac:dyDescent="0.2">
      <c r="A1" s="117" t="s">
        <v>240</v>
      </c>
      <c r="B1" s="117"/>
      <c r="C1" s="117"/>
    </row>
    <row r="3" spans="1:3" x14ac:dyDescent="0.2">
      <c r="A3" s="2" t="s">
        <v>48</v>
      </c>
      <c r="B3" s="119" t="s">
        <v>241</v>
      </c>
      <c r="C3" s="116"/>
    </row>
    <row r="4" spans="1:3" x14ac:dyDescent="0.2">
      <c r="A4" s="2" t="s">
        <v>49</v>
      </c>
      <c r="B4" s="120" t="s">
        <v>242</v>
      </c>
      <c r="C4" s="120"/>
    </row>
    <row r="5" spans="1:3" x14ac:dyDescent="0.2">
      <c r="A5" s="2" t="s">
        <v>50</v>
      </c>
      <c r="B5" s="121" t="s">
        <v>390</v>
      </c>
      <c r="C5" s="120"/>
    </row>
    <row r="6" spans="1:3" x14ac:dyDescent="0.2">
      <c r="A6" s="2" t="s">
        <v>51</v>
      </c>
      <c r="B6" s="120" t="s">
        <v>243</v>
      </c>
      <c r="C6" s="120"/>
    </row>
    <row r="7" spans="1:3" x14ac:dyDescent="0.2">
      <c r="A7" s="2" t="s">
        <v>52</v>
      </c>
      <c r="B7" s="113" t="s">
        <v>382</v>
      </c>
      <c r="C7" s="114"/>
    </row>
    <row r="8" spans="1:3" x14ac:dyDescent="0.2">
      <c r="A8" s="2" t="s">
        <v>53</v>
      </c>
      <c r="B8" s="115">
        <v>43151</v>
      </c>
      <c r="C8" s="116"/>
    </row>
    <row r="10" spans="1:3" x14ac:dyDescent="0.2">
      <c r="A10" s="4" t="s">
        <v>245</v>
      </c>
    </row>
    <row r="12" spans="1:3" x14ac:dyDescent="0.2">
      <c r="A12" s="3" t="s">
        <v>54</v>
      </c>
      <c r="B12" s="3" t="s">
        <v>55</v>
      </c>
      <c r="C12" s="11" t="s">
        <v>260</v>
      </c>
    </row>
    <row r="13" spans="1:3" x14ac:dyDescent="0.2">
      <c r="A13" s="2" t="s">
        <v>57</v>
      </c>
      <c r="B13" s="5" t="s">
        <v>17</v>
      </c>
      <c r="C13" s="10">
        <f>'Despesa - Access'!D2</f>
        <v>8327933.9900000002</v>
      </c>
    </row>
    <row r="14" spans="1:3" x14ac:dyDescent="0.2">
      <c r="A14" s="2" t="s">
        <v>58</v>
      </c>
      <c r="B14" s="5" t="s">
        <v>18</v>
      </c>
      <c r="C14" s="10">
        <f>'Despesa - Access'!D3</f>
        <v>1343260.75</v>
      </c>
    </row>
    <row r="15" spans="1:3" x14ac:dyDescent="0.2">
      <c r="A15" s="2" t="s">
        <v>59</v>
      </c>
      <c r="B15" s="5" t="s">
        <v>259</v>
      </c>
      <c r="C15" s="10">
        <f>'Despesa - Access'!D4</f>
        <v>1048439.78</v>
      </c>
    </row>
    <row r="16" spans="1:3" ht="51" x14ac:dyDescent="0.2">
      <c r="A16" s="6" t="s">
        <v>60</v>
      </c>
      <c r="B16" s="5" t="s">
        <v>263</v>
      </c>
      <c r="C16" s="10">
        <v>0</v>
      </c>
    </row>
    <row r="17" spans="1:3" x14ac:dyDescent="0.2">
      <c r="A17" s="118" t="s">
        <v>87</v>
      </c>
      <c r="B17" s="118"/>
      <c r="C17" s="10">
        <f>SUM(C13:C16)</f>
        <v>10719634.52</v>
      </c>
    </row>
    <row r="19" spans="1:3" x14ac:dyDescent="0.2">
      <c r="A19" s="4" t="s">
        <v>88</v>
      </c>
    </row>
    <row r="21" spans="1:3" x14ac:dyDescent="0.2">
      <c r="A21" s="3" t="s">
        <v>54</v>
      </c>
      <c r="B21" s="3" t="s">
        <v>55</v>
      </c>
      <c r="C21" s="11" t="s">
        <v>261</v>
      </c>
    </row>
    <row r="22" spans="1:3" x14ac:dyDescent="0.2">
      <c r="A22" s="2" t="s">
        <v>57</v>
      </c>
      <c r="B22" s="2" t="s">
        <v>19</v>
      </c>
      <c r="C22" s="9">
        <f>'Despesa - Access'!D6</f>
        <v>0</v>
      </c>
    </row>
    <row r="23" spans="1:3" x14ac:dyDescent="0.2">
      <c r="A23" s="2" t="s">
        <v>58</v>
      </c>
      <c r="B23" s="2" t="s">
        <v>20</v>
      </c>
      <c r="C23" s="9">
        <f>'Despesa - Access'!D7</f>
        <v>293689.01</v>
      </c>
    </row>
    <row r="24" spans="1:3" x14ac:dyDescent="0.2">
      <c r="A24" s="2" t="s">
        <v>59</v>
      </c>
      <c r="B24" s="2" t="s">
        <v>21</v>
      </c>
      <c r="C24" s="9">
        <f>'Despesa - Access'!D8</f>
        <v>42639</v>
      </c>
    </row>
    <row r="25" spans="1:3" x14ac:dyDescent="0.2">
      <c r="A25" s="2" t="s">
        <v>60</v>
      </c>
      <c r="B25" s="2" t="s">
        <v>22</v>
      </c>
      <c r="C25" s="9">
        <f>'Despesa - Access'!D9</f>
        <v>9860.39</v>
      </c>
    </row>
    <row r="26" spans="1:3" x14ac:dyDescent="0.2">
      <c r="A26" s="2" t="s">
        <v>61</v>
      </c>
      <c r="B26" s="2" t="s">
        <v>23</v>
      </c>
      <c r="C26" s="9">
        <f>'Despesa - Access'!D10</f>
        <v>40083.4</v>
      </c>
    </row>
    <row r="27" spans="1:3" x14ac:dyDescent="0.2">
      <c r="A27" s="2" t="s">
        <v>62</v>
      </c>
      <c r="B27" s="2" t="s">
        <v>84</v>
      </c>
      <c r="C27" s="9">
        <f>'Despesa - Access'!D11</f>
        <v>5884.25</v>
      </c>
    </row>
    <row r="28" spans="1:3" x14ac:dyDescent="0.2">
      <c r="A28" s="2" t="s">
        <v>63</v>
      </c>
      <c r="B28" s="2" t="s">
        <v>24</v>
      </c>
      <c r="C28" s="9">
        <f>'Despesa - Access'!D12</f>
        <v>93829.35</v>
      </c>
    </row>
    <row r="29" spans="1:3" x14ac:dyDescent="0.2">
      <c r="A29" s="2" t="s">
        <v>64</v>
      </c>
      <c r="B29" s="2" t="s">
        <v>25</v>
      </c>
      <c r="C29" s="9">
        <f>'Despesa - Access'!D13</f>
        <v>0</v>
      </c>
    </row>
    <row r="30" spans="1:3" x14ac:dyDescent="0.2">
      <c r="A30" s="2" t="s">
        <v>65</v>
      </c>
      <c r="B30" s="2" t="s">
        <v>26</v>
      </c>
      <c r="C30" s="9">
        <f>'Despesa - Access'!D14</f>
        <v>0</v>
      </c>
    </row>
    <row r="31" spans="1:3" x14ac:dyDescent="0.2">
      <c r="A31" s="2" t="s">
        <v>66</v>
      </c>
      <c r="B31" s="2" t="s">
        <v>27</v>
      </c>
      <c r="C31" s="9">
        <f>'Despesa - Access'!D15</f>
        <v>8474.52</v>
      </c>
    </row>
    <row r="32" spans="1:3" x14ac:dyDescent="0.2">
      <c r="A32" s="2" t="s">
        <v>67</v>
      </c>
      <c r="B32" s="2" t="s">
        <v>28</v>
      </c>
      <c r="C32" s="9">
        <f>'Despesa - Access'!D16</f>
        <v>2658.71</v>
      </c>
    </row>
    <row r="33" spans="1:3" x14ac:dyDescent="0.2">
      <c r="A33" s="2" t="s">
        <v>68</v>
      </c>
      <c r="B33" s="2" t="s">
        <v>29</v>
      </c>
      <c r="C33" s="9">
        <f>'Despesa - Access'!D17</f>
        <v>0</v>
      </c>
    </row>
    <row r="34" spans="1:3" ht="63.75" x14ac:dyDescent="0.2">
      <c r="A34" s="6" t="s">
        <v>69</v>
      </c>
      <c r="B34" s="7" t="s">
        <v>265</v>
      </c>
      <c r="C34" s="9">
        <f>'Despesa - Access'!D18</f>
        <v>0</v>
      </c>
    </row>
    <row r="35" spans="1:3" x14ac:dyDescent="0.2">
      <c r="A35" s="2" t="s">
        <v>70</v>
      </c>
      <c r="B35" s="2" t="s">
        <v>30</v>
      </c>
      <c r="C35" s="9">
        <f>'Despesa - Access'!D19</f>
        <v>0</v>
      </c>
    </row>
    <row r="36" spans="1:3" x14ac:dyDescent="0.2">
      <c r="A36" s="2" t="s">
        <v>71</v>
      </c>
      <c r="B36" s="2" t="s">
        <v>254</v>
      </c>
      <c r="C36" s="9">
        <f>'Despesa - Access'!D20</f>
        <v>0</v>
      </c>
    </row>
    <row r="37" spans="1:3" x14ac:dyDescent="0.2">
      <c r="A37" s="2" t="s">
        <v>72</v>
      </c>
      <c r="B37" s="2" t="s">
        <v>31</v>
      </c>
      <c r="C37" s="9">
        <f>'Despesa - Access'!D21</f>
        <v>0</v>
      </c>
    </row>
    <row r="38" spans="1:3" ht="25.5" x14ac:dyDescent="0.2">
      <c r="A38" s="6" t="s">
        <v>73</v>
      </c>
      <c r="B38" s="25" t="s">
        <v>85</v>
      </c>
      <c r="C38" s="9">
        <f>'Despesa - Access'!D22</f>
        <v>2456.92</v>
      </c>
    </row>
    <row r="39" spans="1:3" x14ac:dyDescent="0.2">
      <c r="A39" s="2" t="s">
        <v>74</v>
      </c>
      <c r="B39" s="2" t="s">
        <v>32</v>
      </c>
      <c r="C39" s="9">
        <f>'Despesa - Access'!D23</f>
        <v>0</v>
      </c>
    </row>
    <row r="40" spans="1:3" x14ac:dyDescent="0.2">
      <c r="A40" s="2" t="s">
        <v>75</v>
      </c>
      <c r="B40" s="2" t="s">
        <v>33</v>
      </c>
      <c r="C40" s="9">
        <f>'Despesa - Access'!D24</f>
        <v>0</v>
      </c>
    </row>
    <row r="41" spans="1:3" x14ac:dyDescent="0.2">
      <c r="A41" s="2" t="s">
        <v>76</v>
      </c>
      <c r="B41" s="2" t="s">
        <v>34</v>
      </c>
      <c r="C41" s="9">
        <f>'Despesa - Access'!D25</f>
        <v>0</v>
      </c>
    </row>
    <row r="42" spans="1:3" x14ac:dyDescent="0.2">
      <c r="A42" s="2" t="s">
        <v>77</v>
      </c>
      <c r="B42" s="2" t="s">
        <v>35</v>
      </c>
      <c r="C42" s="9">
        <f>'Despesa - Access'!D26</f>
        <v>0</v>
      </c>
    </row>
    <row r="43" spans="1:3" x14ac:dyDescent="0.2">
      <c r="A43" s="2" t="s">
        <v>78</v>
      </c>
      <c r="B43" s="2" t="s">
        <v>36</v>
      </c>
      <c r="C43" s="9">
        <f>'Despesa - Access'!D27</f>
        <v>0</v>
      </c>
    </row>
    <row r="44" spans="1:3" x14ac:dyDescent="0.2">
      <c r="A44" s="2" t="s">
        <v>79</v>
      </c>
      <c r="B44" s="2" t="s">
        <v>37</v>
      </c>
      <c r="C44" s="9">
        <f>'Despesa - Access'!D28</f>
        <v>0</v>
      </c>
    </row>
    <row r="45" spans="1:3" x14ac:dyDescent="0.2">
      <c r="A45" s="2" t="s">
        <v>80</v>
      </c>
      <c r="B45" s="2" t="s">
        <v>86</v>
      </c>
      <c r="C45" s="9">
        <f>'Despesa - Access'!D29</f>
        <v>0</v>
      </c>
    </row>
    <row r="46" spans="1:3" x14ac:dyDescent="0.2">
      <c r="A46" s="2" t="s">
        <v>81</v>
      </c>
      <c r="B46" s="2" t="s">
        <v>38</v>
      </c>
      <c r="C46" s="9">
        <f>'Despesa - Access'!D30</f>
        <v>0</v>
      </c>
    </row>
    <row r="47" spans="1:3" x14ac:dyDescent="0.2">
      <c r="A47" s="2" t="s">
        <v>82</v>
      </c>
      <c r="B47" s="2" t="s">
        <v>39</v>
      </c>
      <c r="C47" s="9">
        <f>'Despesa - Access'!D31</f>
        <v>177505.58</v>
      </c>
    </row>
    <row r="48" spans="1:3" x14ac:dyDescent="0.2">
      <c r="A48" s="118" t="s">
        <v>87</v>
      </c>
      <c r="B48" s="118"/>
      <c r="C48" s="10">
        <f>SUM(C22:C47)</f>
        <v>677081.13</v>
      </c>
    </row>
    <row r="50" spans="1:3" x14ac:dyDescent="0.2">
      <c r="A50" s="4" t="s">
        <v>246</v>
      </c>
    </row>
    <row r="52" spans="1:3" x14ac:dyDescent="0.2">
      <c r="A52" s="3" t="s">
        <v>54</v>
      </c>
      <c r="B52" s="3" t="s">
        <v>55</v>
      </c>
      <c r="C52" s="11" t="s">
        <v>262</v>
      </c>
    </row>
    <row r="53" spans="1:3" x14ac:dyDescent="0.2">
      <c r="A53" s="2" t="s">
        <v>57</v>
      </c>
      <c r="B53" s="2" t="s">
        <v>41</v>
      </c>
      <c r="C53" s="9">
        <f>'Despesa - Access'!D32</f>
        <v>0</v>
      </c>
    </row>
    <row r="54" spans="1:3" x14ac:dyDescent="0.2">
      <c r="A54" s="2" t="s">
        <v>58</v>
      </c>
      <c r="B54" s="2" t="s">
        <v>42</v>
      </c>
      <c r="C54" s="9">
        <f>'Despesa - Access'!D33</f>
        <v>0</v>
      </c>
    </row>
    <row r="55" spans="1:3" x14ac:dyDescent="0.2">
      <c r="A55" s="2" t="s">
        <v>59</v>
      </c>
      <c r="B55" s="2" t="s">
        <v>83</v>
      </c>
      <c r="C55" s="9">
        <f>'Despesa - Access'!D34</f>
        <v>0</v>
      </c>
    </row>
    <row r="56" spans="1:3" x14ac:dyDescent="0.2">
      <c r="A56" s="2" t="s">
        <v>60</v>
      </c>
      <c r="B56" s="2" t="s">
        <v>43</v>
      </c>
      <c r="C56" s="9">
        <f>'Despesa - Access'!D35</f>
        <v>0</v>
      </c>
    </row>
    <row r="57" spans="1:3" x14ac:dyDescent="0.2">
      <c r="A57" s="2" t="s">
        <v>61</v>
      </c>
      <c r="B57" s="2" t="s">
        <v>44</v>
      </c>
      <c r="C57" s="9">
        <f>'Despesa - Access'!D36</f>
        <v>0</v>
      </c>
    </row>
    <row r="58" spans="1:3" x14ac:dyDescent="0.2">
      <c r="A58" s="118" t="s">
        <v>87</v>
      </c>
      <c r="B58" s="118"/>
      <c r="C58" s="10">
        <f>SUM(C53:C57)</f>
        <v>0</v>
      </c>
    </row>
    <row r="60" spans="1:3" x14ac:dyDescent="0.2">
      <c r="A60" s="4" t="s">
        <v>89</v>
      </c>
    </row>
    <row r="62" spans="1:3" x14ac:dyDescent="0.2">
      <c r="A62" s="3" t="s">
        <v>54</v>
      </c>
      <c r="B62" s="3" t="s">
        <v>55</v>
      </c>
      <c r="C62" s="11" t="s">
        <v>262</v>
      </c>
    </row>
    <row r="63" spans="1:3" x14ac:dyDescent="0.2">
      <c r="A63" s="2" t="s">
        <v>57</v>
      </c>
      <c r="B63" s="2" t="s">
        <v>46</v>
      </c>
      <c r="C63" s="9">
        <f>'Despesa - Access'!D37</f>
        <v>0</v>
      </c>
    </row>
    <row r="64" spans="1:3" x14ac:dyDescent="0.2">
      <c r="A64" s="2" t="s">
        <v>58</v>
      </c>
      <c r="B64" s="2" t="s">
        <v>47</v>
      </c>
      <c r="C64" s="9">
        <f>'Despesa - Access'!D38</f>
        <v>0</v>
      </c>
    </row>
    <row r="65" spans="1:3" x14ac:dyDescent="0.2">
      <c r="A65" s="118" t="s">
        <v>87</v>
      </c>
      <c r="B65" s="118"/>
      <c r="C65" s="10">
        <f>SUM(C63:C64)</f>
        <v>0</v>
      </c>
    </row>
    <row r="67" spans="1:3" x14ac:dyDescent="0.2">
      <c r="A67" s="4" t="s">
        <v>90</v>
      </c>
    </row>
    <row r="69" spans="1:3" x14ac:dyDescent="0.2">
      <c r="A69" s="3" t="s">
        <v>54</v>
      </c>
      <c r="B69" s="3" t="s">
        <v>55</v>
      </c>
      <c r="C69" s="11" t="s">
        <v>261</v>
      </c>
    </row>
    <row r="70" spans="1:3" x14ac:dyDescent="0.2">
      <c r="A70" s="2" t="s">
        <v>57</v>
      </c>
      <c r="B70" s="2" t="s">
        <v>91</v>
      </c>
      <c r="C70" s="9">
        <f>'Financeiro - Access'!E2</f>
        <v>10870690.970000001</v>
      </c>
    </row>
    <row r="71" spans="1:3" x14ac:dyDescent="0.2">
      <c r="A71" s="2" t="s">
        <v>58</v>
      </c>
      <c r="B71" s="2" t="s">
        <v>92</v>
      </c>
      <c r="C71" s="9">
        <f>'Financeiro - Access'!E3</f>
        <v>1745793.78</v>
      </c>
    </row>
    <row r="72" spans="1:3" x14ac:dyDescent="0.2">
      <c r="A72" s="2" t="s">
        <v>59</v>
      </c>
      <c r="B72" s="2" t="s">
        <v>161</v>
      </c>
      <c r="C72" s="9">
        <f>'Financeiro - Access'!E4</f>
        <v>124000</v>
      </c>
    </row>
    <row r="73" spans="1:3" x14ac:dyDescent="0.2">
      <c r="A73" s="2" t="s">
        <v>60</v>
      </c>
      <c r="B73" s="2" t="s">
        <v>255</v>
      </c>
      <c r="C73" s="9">
        <f>'Financeiro - Access'!E5</f>
        <v>0</v>
      </c>
    </row>
    <row r="74" spans="1:3" x14ac:dyDescent="0.2">
      <c r="A74" s="118" t="s">
        <v>87</v>
      </c>
      <c r="B74" s="118"/>
      <c r="C74" s="10">
        <f>SUM(C70:C73)</f>
        <v>12740484.75</v>
      </c>
    </row>
    <row r="76" spans="1:3" x14ac:dyDescent="0.2">
      <c r="A76" s="4" t="s">
        <v>239</v>
      </c>
    </row>
    <row r="78" spans="1:3" x14ac:dyDescent="0.2">
      <c r="A78" s="3" t="s">
        <v>54</v>
      </c>
      <c r="B78" s="3" t="s">
        <v>55</v>
      </c>
      <c r="C78" s="11" t="s">
        <v>261</v>
      </c>
    </row>
    <row r="79" spans="1:3" x14ac:dyDescent="0.2">
      <c r="A79" s="2" t="s">
        <v>57</v>
      </c>
      <c r="B79" s="2" t="s">
        <v>256</v>
      </c>
      <c r="C79" s="9">
        <v>0</v>
      </c>
    </row>
    <row r="80" spans="1:3" x14ac:dyDescent="0.2">
      <c r="A80" s="2" t="s">
        <v>58</v>
      </c>
      <c r="B80" s="2" t="s">
        <v>257</v>
      </c>
      <c r="C80" s="9">
        <v>0</v>
      </c>
    </row>
    <row r="81" spans="1:3" x14ac:dyDescent="0.2">
      <c r="A81" s="2" t="s">
        <v>59</v>
      </c>
      <c r="B81" s="2" t="s">
        <v>258</v>
      </c>
      <c r="C81" s="9">
        <v>0</v>
      </c>
    </row>
    <row r="82" spans="1:3" x14ac:dyDescent="0.2">
      <c r="A82" s="2" t="s">
        <v>60</v>
      </c>
      <c r="B82" s="2" t="s">
        <v>93</v>
      </c>
      <c r="C82" s="9">
        <v>0</v>
      </c>
    </row>
    <row r="83" spans="1:3" x14ac:dyDescent="0.2">
      <c r="A83" s="118" t="s">
        <v>87</v>
      </c>
      <c r="B83" s="118"/>
      <c r="C83" s="10">
        <f>SUM(C79:C82)</f>
        <v>0</v>
      </c>
    </row>
    <row r="84" spans="1:3" x14ac:dyDescent="0.2">
      <c r="A84" s="122" t="s">
        <v>310</v>
      </c>
      <c r="B84" s="123"/>
      <c r="C84" s="123"/>
    </row>
    <row r="85" spans="1:3" x14ac:dyDescent="0.2">
      <c r="A85" s="124" t="s">
        <v>388</v>
      </c>
      <c r="B85" s="125"/>
      <c r="C85" s="125"/>
    </row>
    <row r="86" spans="1:3" x14ac:dyDescent="0.2">
      <c r="A86" s="102"/>
      <c r="B86" s="103"/>
      <c r="C86" s="103"/>
    </row>
  </sheetData>
  <mergeCells count="15">
    <mergeCell ref="A84:C84"/>
    <mergeCell ref="A85:C85"/>
    <mergeCell ref="A48:B48"/>
    <mergeCell ref="A58:B58"/>
    <mergeCell ref="A65:B65"/>
    <mergeCell ref="A74:B74"/>
    <mergeCell ref="A83:B83"/>
    <mergeCell ref="B7:C7"/>
    <mergeCell ref="B8:C8"/>
    <mergeCell ref="A1:C1"/>
    <mergeCell ref="A17:B17"/>
    <mergeCell ref="B3:C3"/>
    <mergeCell ref="B4:C4"/>
    <mergeCell ref="B5:C5"/>
    <mergeCell ref="B6:C6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5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01"/>
  <sheetViews>
    <sheetView showGridLines="0" view="pageBreakPreview" topLeftCell="A73" zoomScale="115" zoomScaleNormal="100" zoomScaleSheetLayoutView="115" workbookViewId="0">
      <selection activeCell="I24" sqref="I24"/>
    </sheetView>
  </sheetViews>
  <sheetFormatPr defaultRowHeight="12.75" x14ac:dyDescent="0.2"/>
  <cols>
    <col min="1" max="1" width="25.7109375" customWidth="1"/>
    <col min="2" max="2" width="70.7109375" customWidth="1"/>
    <col min="3" max="3" width="15.42578125" style="8" bestFit="1" customWidth="1"/>
    <col min="4" max="4" width="14" style="69" bestFit="1" customWidth="1"/>
    <col min="5" max="5" width="16.28515625" style="69" bestFit="1" customWidth="1"/>
  </cols>
  <sheetData>
    <row r="1" spans="1:3" x14ac:dyDescent="0.2">
      <c r="A1" s="117" t="s">
        <v>240</v>
      </c>
      <c r="B1" s="117"/>
      <c r="C1" s="117"/>
    </row>
    <row r="3" spans="1:3" x14ac:dyDescent="0.2">
      <c r="A3" s="2" t="s">
        <v>48</v>
      </c>
      <c r="B3" s="119" t="s">
        <v>241</v>
      </c>
      <c r="C3" s="116"/>
    </row>
    <row r="4" spans="1:3" x14ac:dyDescent="0.2">
      <c r="A4" s="2" t="s">
        <v>49</v>
      </c>
      <c r="B4" s="120" t="s">
        <v>242</v>
      </c>
      <c r="C4" s="120"/>
    </row>
    <row r="5" spans="1:3" x14ac:dyDescent="0.2">
      <c r="A5" s="2" t="s">
        <v>50</v>
      </c>
      <c r="B5" s="121" t="s">
        <v>354</v>
      </c>
      <c r="C5" s="120"/>
    </row>
    <row r="6" spans="1:3" x14ac:dyDescent="0.2">
      <c r="A6" s="2" t="s">
        <v>51</v>
      </c>
      <c r="B6" s="120" t="s">
        <v>243</v>
      </c>
      <c r="C6" s="120"/>
    </row>
    <row r="7" spans="1:3" x14ac:dyDescent="0.2">
      <c r="A7" s="2" t="s">
        <v>52</v>
      </c>
      <c r="B7" s="144" t="s">
        <v>371</v>
      </c>
      <c r="C7" s="143"/>
    </row>
    <row r="8" spans="1:3" x14ac:dyDescent="0.2">
      <c r="A8" s="2" t="s">
        <v>53</v>
      </c>
      <c r="B8" s="115">
        <v>43056</v>
      </c>
      <c r="C8" s="116"/>
    </row>
    <row r="10" spans="1:3" x14ac:dyDescent="0.2">
      <c r="A10" s="4" t="s">
        <v>245</v>
      </c>
    </row>
    <row r="12" spans="1:3" x14ac:dyDescent="0.2">
      <c r="A12" s="3" t="s">
        <v>54</v>
      </c>
      <c r="B12" s="3" t="s">
        <v>55</v>
      </c>
      <c r="C12" s="11" t="s">
        <v>262</v>
      </c>
    </row>
    <row r="13" spans="1:3" x14ac:dyDescent="0.2">
      <c r="A13" s="2" t="s">
        <v>57</v>
      </c>
      <c r="B13" s="5" t="s">
        <v>17</v>
      </c>
      <c r="C13" s="10">
        <f>'Despesa - Access'!M2</f>
        <v>0</v>
      </c>
    </row>
    <row r="14" spans="1:3" x14ac:dyDescent="0.2">
      <c r="A14" s="2" t="s">
        <v>58</v>
      </c>
      <c r="B14" s="5" t="s">
        <v>18</v>
      </c>
      <c r="C14" s="10">
        <f>'Despesa - Access'!M3</f>
        <v>0</v>
      </c>
    </row>
    <row r="15" spans="1:3" x14ac:dyDescent="0.2">
      <c r="A15" s="2" t="s">
        <v>59</v>
      </c>
      <c r="B15" s="5" t="s">
        <v>259</v>
      </c>
      <c r="C15" s="10">
        <f>'Despesa - Access'!M4</f>
        <v>0</v>
      </c>
    </row>
    <row r="16" spans="1:3" ht="51" x14ac:dyDescent="0.2">
      <c r="A16" s="6" t="s">
        <v>60</v>
      </c>
      <c r="B16" s="5" t="s">
        <v>263</v>
      </c>
      <c r="C16" s="10"/>
    </row>
    <row r="17" spans="1:5" x14ac:dyDescent="0.2">
      <c r="A17" s="118" t="s">
        <v>87</v>
      </c>
      <c r="B17" s="118"/>
      <c r="C17" s="10">
        <f>SUM(C13:C16)</f>
        <v>0</v>
      </c>
      <c r="D17" s="69">
        <v>7507941.3399999999</v>
      </c>
      <c r="E17" s="69">
        <f>C17-D17</f>
        <v>-7507941.3399999999</v>
      </c>
    </row>
    <row r="19" spans="1:5" x14ac:dyDescent="0.2">
      <c r="A19" s="4" t="s">
        <v>88</v>
      </c>
    </row>
    <row r="21" spans="1:5" x14ac:dyDescent="0.2">
      <c r="A21" s="3" t="s">
        <v>54</v>
      </c>
      <c r="B21" s="3" t="s">
        <v>55</v>
      </c>
      <c r="C21" s="11" t="s">
        <v>262</v>
      </c>
    </row>
    <row r="22" spans="1:5" x14ac:dyDescent="0.2">
      <c r="A22" s="2" t="s">
        <v>57</v>
      </c>
      <c r="B22" s="2" t="s">
        <v>19</v>
      </c>
      <c r="C22" s="9">
        <f>'Despesa - Access'!M6</f>
        <v>0</v>
      </c>
    </row>
    <row r="23" spans="1:5" x14ac:dyDescent="0.2">
      <c r="A23" s="2" t="s">
        <v>58</v>
      </c>
      <c r="B23" s="2" t="s">
        <v>20</v>
      </c>
      <c r="C23" s="9">
        <f>'Despesa - Access'!M7</f>
        <v>0</v>
      </c>
    </row>
    <row r="24" spans="1:5" x14ac:dyDescent="0.2">
      <c r="A24" s="2" t="s">
        <v>59</v>
      </c>
      <c r="B24" s="2" t="s">
        <v>21</v>
      </c>
      <c r="C24" s="9">
        <f>'Despesa - Access'!M8</f>
        <v>0</v>
      </c>
    </row>
    <row r="25" spans="1:5" x14ac:dyDescent="0.2">
      <c r="A25" s="2" t="s">
        <v>60</v>
      </c>
      <c r="B25" s="2" t="s">
        <v>22</v>
      </c>
      <c r="C25" s="9">
        <f>'Despesa - Access'!M9</f>
        <v>0</v>
      </c>
    </row>
    <row r="26" spans="1:5" x14ac:dyDescent="0.2">
      <c r="A26" s="2" t="s">
        <v>61</v>
      </c>
      <c r="B26" s="2" t="s">
        <v>23</v>
      </c>
      <c r="C26" s="9">
        <f>'Despesa - Access'!M10</f>
        <v>0</v>
      </c>
    </row>
    <row r="27" spans="1:5" x14ac:dyDescent="0.2">
      <c r="A27" s="2" t="s">
        <v>62</v>
      </c>
      <c r="B27" s="2" t="s">
        <v>84</v>
      </c>
      <c r="C27" s="9">
        <f>'Despesa - Access'!M11</f>
        <v>0</v>
      </c>
    </row>
    <row r="28" spans="1:5" x14ac:dyDescent="0.2">
      <c r="A28" s="2" t="s">
        <v>63</v>
      </c>
      <c r="B28" s="2" t="s">
        <v>24</v>
      </c>
      <c r="C28" s="9">
        <f>'Despesa - Access'!M12</f>
        <v>0</v>
      </c>
    </row>
    <row r="29" spans="1:5" x14ac:dyDescent="0.2">
      <c r="A29" s="2" t="s">
        <v>64</v>
      </c>
      <c r="B29" s="2" t="s">
        <v>25</v>
      </c>
      <c r="C29" s="9">
        <f>'Despesa - Access'!M13</f>
        <v>0</v>
      </c>
    </row>
    <row r="30" spans="1:5" x14ac:dyDescent="0.2">
      <c r="A30" s="2" t="s">
        <v>65</v>
      </c>
      <c r="B30" s="2" t="s">
        <v>26</v>
      </c>
      <c r="C30" s="9">
        <f>'Despesa - Access'!M14</f>
        <v>0</v>
      </c>
    </row>
    <row r="31" spans="1:5" x14ac:dyDescent="0.2">
      <c r="A31" s="2" t="s">
        <v>66</v>
      </c>
      <c r="B31" s="2" t="s">
        <v>27</v>
      </c>
      <c r="C31" s="9">
        <f>'Despesa - Access'!M15</f>
        <v>0</v>
      </c>
    </row>
    <row r="32" spans="1:5" x14ac:dyDescent="0.2">
      <c r="A32" s="2" t="s">
        <v>67</v>
      </c>
      <c r="B32" s="2" t="s">
        <v>28</v>
      </c>
      <c r="C32" s="9">
        <f>'Despesa - Access'!M16</f>
        <v>0</v>
      </c>
    </row>
    <row r="33" spans="1:5" x14ac:dyDescent="0.2">
      <c r="A33" s="2" t="s">
        <v>68</v>
      </c>
      <c r="B33" s="2" t="s">
        <v>29</v>
      </c>
      <c r="C33" s="9">
        <f>'Despesa - Access'!M17</f>
        <v>0</v>
      </c>
    </row>
    <row r="34" spans="1:5" ht="63.75" x14ac:dyDescent="0.2">
      <c r="A34" s="6" t="s">
        <v>69</v>
      </c>
      <c r="B34" s="7" t="s">
        <v>266</v>
      </c>
      <c r="C34" s="9">
        <f>'Despesa - Access'!M18</f>
        <v>0</v>
      </c>
    </row>
    <row r="35" spans="1:5" x14ac:dyDescent="0.2">
      <c r="A35" s="2" t="s">
        <v>70</v>
      </c>
      <c r="B35" s="2" t="s">
        <v>30</v>
      </c>
      <c r="C35" s="9">
        <f>'Despesa - Access'!M19</f>
        <v>0</v>
      </c>
    </row>
    <row r="36" spans="1:5" x14ac:dyDescent="0.2">
      <c r="A36" s="2" t="s">
        <v>71</v>
      </c>
      <c r="B36" s="2" t="s">
        <v>254</v>
      </c>
      <c r="C36" s="9">
        <f>'Despesa - Access'!M20</f>
        <v>0</v>
      </c>
    </row>
    <row r="37" spans="1:5" x14ac:dyDescent="0.2">
      <c r="A37" s="2" t="s">
        <v>72</v>
      </c>
      <c r="B37" s="2" t="s">
        <v>31</v>
      </c>
      <c r="C37" s="9">
        <f>'Despesa - Access'!M21</f>
        <v>0</v>
      </c>
    </row>
    <row r="38" spans="1:5" ht="25.5" x14ac:dyDescent="0.2">
      <c r="A38" s="6" t="s">
        <v>73</v>
      </c>
      <c r="B38" s="25" t="s">
        <v>85</v>
      </c>
      <c r="C38" s="9">
        <f>'Despesa - Access'!M22</f>
        <v>0</v>
      </c>
    </row>
    <row r="39" spans="1:5" x14ac:dyDescent="0.2">
      <c r="A39" s="2" t="s">
        <v>74</v>
      </c>
      <c r="B39" s="2" t="s">
        <v>32</v>
      </c>
      <c r="C39" s="9">
        <f>'Despesa - Access'!M23</f>
        <v>0</v>
      </c>
    </row>
    <row r="40" spans="1:5" x14ac:dyDescent="0.2">
      <c r="A40" s="2" t="s">
        <v>75</v>
      </c>
      <c r="B40" s="2" t="s">
        <v>33</v>
      </c>
      <c r="C40" s="9">
        <f>'Despesa - Access'!M24</f>
        <v>0</v>
      </c>
    </row>
    <row r="41" spans="1:5" x14ac:dyDescent="0.2">
      <c r="A41" s="2" t="s">
        <v>76</v>
      </c>
      <c r="B41" s="2" t="s">
        <v>34</v>
      </c>
      <c r="C41" s="9">
        <f>'Despesa - Access'!M25</f>
        <v>0</v>
      </c>
    </row>
    <row r="42" spans="1:5" x14ac:dyDescent="0.2">
      <c r="A42" s="2" t="s">
        <v>77</v>
      </c>
      <c r="B42" s="2" t="s">
        <v>35</v>
      </c>
      <c r="C42" s="9">
        <f>'Despesa - Access'!M26</f>
        <v>0</v>
      </c>
    </row>
    <row r="43" spans="1:5" x14ac:dyDescent="0.2">
      <c r="A43" s="2" t="s">
        <v>78</v>
      </c>
      <c r="B43" s="2" t="s">
        <v>36</v>
      </c>
      <c r="C43" s="9">
        <f>'Despesa - Access'!M27</f>
        <v>0</v>
      </c>
    </row>
    <row r="44" spans="1:5" x14ac:dyDescent="0.2">
      <c r="A44" s="2" t="s">
        <v>79</v>
      </c>
      <c r="B44" s="2" t="s">
        <v>37</v>
      </c>
      <c r="C44" s="9">
        <f>'Despesa - Access'!M28</f>
        <v>0</v>
      </c>
    </row>
    <row r="45" spans="1:5" x14ac:dyDescent="0.2">
      <c r="A45" s="2" t="s">
        <v>80</v>
      </c>
      <c r="B45" s="2" t="s">
        <v>86</v>
      </c>
      <c r="C45" s="9">
        <f>'Despesa - Access'!M29</f>
        <v>0</v>
      </c>
    </row>
    <row r="46" spans="1:5" x14ac:dyDescent="0.2">
      <c r="A46" s="2" t="s">
        <v>81</v>
      </c>
      <c r="B46" s="2" t="s">
        <v>38</v>
      </c>
      <c r="C46" s="9">
        <f>'Despesa - Access'!M30</f>
        <v>0</v>
      </c>
    </row>
    <row r="47" spans="1:5" x14ac:dyDescent="0.2">
      <c r="A47" s="2" t="s">
        <v>82</v>
      </c>
      <c r="B47" s="2" t="s">
        <v>39</v>
      </c>
      <c r="C47" s="9">
        <f>'Despesa - Access'!M31</f>
        <v>0</v>
      </c>
    </row>
    <row r="48" spans="1:5" x14ac:dyDescent="0.2">
      <c r="A48" s="118" t="s">
        <v>87</v>
      </c>
      <c r="B48" s="118"/>
      <c r="C48" s="10">
        <f>SUM(C22:C47)</f>
        <v>0</v>
      </c>
      <c r="D48" s="69">
        <v>1856694</v>
      </c>
      <c r="E48" s="69">
        <f>+C48-D48</f>
        <v>-1856694</v>
      </c>
    </row>
    <row r="50" spans="1:5" x14ac:dyDescent="0.2">
      <c r="A50" s="4" t="s">
        <v>246</v>
      </c>
    </row>
    <row r="52" spans="1:5" x14ac:dyDescent="0.2">
      <c r="A52" s="3" t="s">
        <v>54</v>
      </c>
      <c r="B52" s="3" t="s">
        <v>55</v>
      </c>
      <c r="C52" s="11" t="s">
        <v>262</v>
      </c>
    </row>
    <row r="53" spans="1:5" x14ac:dyDescent="0.2">
      <c r="A53" s="2" t="s">
        <v>57</v>
      </c>
      <c r="B53" s="2" t="s">
        <v>41</v>
      </c>
      <c r="C53" s="9">
        <f>'Despesa - Access'!M33</f>
        <v>0</v>
      </c>
    </row>
    <row r="54" spans="1:5" x14ac:dyDescent="0.2">
      <c r="A54" s="2" t="s">
        <v>58</v>
      </c>
      <c r="B54" s="2" t="s">
        <v>42</v>
      </c>
      <c r="C54" s="9">
        <f>'Despesa - Access'!M34</f>
        <v>0</v>
      </c>
    </row>
    <row r="55" spans="1:5" x14ac:dyDescent="0.2">
      <c r="A55" s="2" t="s">
        <v>59</v>
      </c>
      <c r="B55" s="2" t="s">
        <v>83</v>
      </c>
      <c r="C55" s="9">
        <f>'Despesa - Access'!M35</f>
        <v>0</v>
      </c>
    </row>
    <row r="56" spans="1:5" x14ac:dyDescent="0.2">
      <c r="A56" s="2" t="s">
        <v>60</v>
      </c>
      <c r="B56" s="2" t="s">
        <v>43</v>
      </c>
      <c r="C56" s="9">
        <f>'Despesa - Access'!M36</f>
        <v>0</v>
      </c>
    </row>
    <row r="57" spans="1:5" x14ac:dyDescent="0.2">
      <c r="A57" s="2" t="s">
        <v>61</v>
      </c>
      <c r="B57" s="2" t="s">
        <v>44</v>
      </c>
      <c r="C57" s="9">
        <f>'Despesa - Access'!M37</f>
        <v>0</v>
      </c>
    </row>
    <row r="58" spans="1:5" x14ac:dyDescent="0.2">
      <c r="A58" s="118" t="s">
        <v>87</v>
      </c>
      <c r="B58" s="118"/>
      <c r="C58" s="10">
        <f>SUM(C53:C57)</f>
        <v>0</v>
      </c>
      <c r="D58" s="69">
        <v>37800</v>
      </c>
      <c r="E58" s="69">
        <f>+C58-D58</f>
        <v>-37800</v>
      </c>
    </row>
    <row r="60" spans="1:5" x14ac:dyDescent="0.2">
      <c r="A60" s="4" t="s">
        <v>89</v>
      </c>
    </row>
    <row r="62" spans="1:5" x14ac:dyDescent="0.2">
      <c r="A62" s="3" t="s">
        <v>54</v>
      </c>
      <c r="B62" s="3" t="s">
        <v>55</v>
      </c>
      <c r="C62" s="11" t="s">
        <v>56</v>
      </c>
    </row>
    <row r="63" spans="1:5" x14ac:dyDescent="0.2">
      <c r="A63" s="2" t="s">
        <v>57</v>
      </c>
      <c r="B63" s="2" t="s">
        <v>46</v>
      </c>
      <c r="C63" s="9">
        <f>'Despesa - Access'!M37</f>
        <v>0</v>
      </c>
    </row>
    <row r="64" spans="1:5" x14ac:dyDescent="0.2">
      <c r="A64" s="2" t="s">
        <v>58</v>
      </c>
      <c r="B64" s="2" t="s">
        <v>47</v>
      </c>
      <c r="C64" s="9">
        <f>'Despesa - Access'!M38</f>
        <v>0</v>
      </c>
    </row>
    <row r="65" spans="1:3" x14ac:dyDescent="0.2">
      <c r="A65" s="118" t="s">
        <v>87</v>
      </c>
      <c r="B65" s="118"/>
      <c r="C65" s="10">
        <f>SUM(C63:C64)</f>
        <v>0</v>
      </c>
    </row>
    <row r="67" spans="1:3" x14ac:dyDescent="0.2">
      <c r="A67" s="4" t="s">
        <v>90</v>
      </c>
    </row>
    <row r="69" spans="1:3" x14ac:dyDescent="0.2">
      <c r="A69" s="3" t="s">
        <v>54</v>
      </c>
      <c r="B69" s="3" t="s">
        <v>55</v>
      </c>
      <c r="C69" s="11" t="s">
        <v>262</v>
      </c>
    </row>
    <row r="70" spans="1:3" x14ac:dyDescent="0.2">
      <c r="A70" s="2" t="s">
        <v>57</v>
      </c>
      <c r="B70" s="2" t="s">
        <v>91</v>
      </c>
      <c r="C70" s="9">
        <f>'Financeiro - Access'!N2</f>
        <v>0</v>
      </c>
    </row>
    <row r="71" spans="1:3" x14ac:dyDescent="0.2">
      <c r="A71" s="2" t="s">
        <v>58</v>
      </c>
      <c r="B71" s="2" t="s">
        <v>92</v>
      </c>
      <c r="C71" s="9">
        <f>'Financeiro - Access'!N3</f>
        <v>0</v>
      </c>
    </row>
    <row r="72" spans="1:3" x14ac:dyDescent="0.2">
      <c r="A72" s="2" t="s">
        <v>59</v>
      </c>
      <c r="B72" s="2" t="s">
        <v>161</v>
      </c>
      <c r="C72" s="9">
        <f>'Financeiro - Access'!N4</f>
        <v>0</v>
      </c>
    </row>
    <row r="73" spans="1:3" x14ac:dyDescent="0.2">
      <c r="A73" s="2" t="s">
        <v>60</v>
      </c>
      <c r="B73" s="2" t="s">
        <v>255</v>
      </c>
      <c r="C73" s="9">
        <f>'Financeiro - Access'!N5</f>
        <v>0</v>
      </c>
    </row>
    <row r="74" spans="1:3" x14ac:dyDescent="0.2">
      <c r="A74" s="118" t="s">
        <v>87</v>
      </c>
      <c r="B74" s="118"/>
      <c r="C74" s="10">
        <f>SUM(C70:C73)</f>
        <v>0</v>
      </c>
    </row>
    <row r="76" spans="1:3" x14ac:dyDescent="0.2">
      <c r="A76" s="4" t="s">
        <v>239</v>
      </c>
    </row>
    <row r="78" spans="1:3" x14ac:dyDescent="0.2">
      <c r="A78" s="3" t="s">
        <v>54</v>
      </c>
      <c r="B78" s="3" t="s">
        <v>55</v>
      </c>
      <c r="C78" s="11" t="s">
        <v>261</v>
      </c>
    </row>
    <row r="79" spans="1:3" x14ac:dyDescent="0.2">
      <c r="A79" s="2" t="s">
        <v>57</v>
      </c>
      <c r="B79" s="2" t="s">
        <v>256</v>
      </c>
      <c r="C79" s="9"/>
    </row>
    <row r="80" spans="1:3" x14ac:dyDescent="0.2">
      <c r="A80" s="2" t="s">
        <v>58</v>
      </c>
      <c r="B80" s="2" t="s">
        <v>257</v>
      </c>
      <c r="C80" s="9"/>
    </row>
    <row r="81" spans="1:5" x14ac:dyDescent="0.2">
      <c r="A81" s="2" t="s">
        <v>59</v>
      </c>
      <c r="B81" s="2" t="s">
        <v>258</v>
      </c>
      <c r="C81" s="9"/>
    </row>
    <row r="82" spans="1:5" x14ac:dyDescent="0.2">
      <c r="A82" s="2" t="s">
        <v>60</v>
      </c>
      <c r="B82" s="2" t="s">
        <v>93</v>
      </c>
      <c r="C82" s="9">
        <v>272238</v>
      </c>
    </row>
    <row r="83" spans="1:5" x14ac:dyDescent="0.2">
      <c r="A83" s="118" t="s">
        <v>87</v>
      </c>
      <c r="B83" s="118"/>
      <c r="C83" s="10">
        <f>SUM(C79:C82)</f>
        <v>272238</v>
      </c>
    </row>
    <row r="84" spans="1:5" x14ac:dyDescent="0.2">
      <c r="A84" s="104"/>
      <c r="B84" s="104"/>
      <c r="C84" s="105"/>
    </row>
    <row r="85" spans="1:5" x14ac:dyDescent="0.2">
      <c r="A85" s="130" t="s">
        <v>310</v>
      </c>
      <c r="B85" s="130"/>
      <c r="C85" s="130"/>
    </row>
    <row r="86" spans="1:5" x14ac:dyDescent="0.2">
      <c r="A86" s="132" t="s">
        <v>375</v>
      </c>
      <c r="B86" s="132"/>
      <c r="C86" s="132"/>
    </row>
    <row r="90" spans="1:5" x14ac:dyDescent="0.2">
      <c r="A90" s="136" t="s">
        <v>170</v>
      </c>
      <c r="B90" s="136"/>
      <c r="C90" s="136"/>
      <c r="D90" s="136"/>
      <c r="E90" s="136"/>
    </row>
    <row r="91" spans="1:5" x14ac:dyDescent="0.2">
      <c r="A91" s="91"/>
      <c r="B91" s="91"/>
      <c r="C91" s="91"/>
    </row>
    <row r="92" spans="1:5" x14ac:dyDescent="0.2">
      <c r="C92" s="11" t="s">
        <v>180</v>
      </c>
      <c r="D92" s="73" t="s">
        <v>179</v>
      </c>
      <c r="E92" s="73" t="s">
        <v>87</v>
      </c>
    </row>
    <row r="93" spans="1:5" x14ac:dyDescent="0.2">
      <c r="A93" s="119" t="s">
        <v>352</v>
      </c>
      <c r="B93" s="116"/>
      <c r="C93" s="9">
        <v>97447129.569999993</v>
      </c>
      <c r="D93" s="74">
        <f>'Anexo I - Set'!C92</f>
        <v>88044694.230000004</v>
      </c>
      <c r="E93" s="74">
        <f>+C93-D93</f>
        <v>9402435.3399999887</v>
      </c>
    </row>
    <row r="94" spans="1:5" x14ac:dyDescent="0.2">
      <c r="A94" s="119"/>
      <c r="B94" s="116"/>
      <c r="C94" s="9">
        <v>0</v>
      </c>
      <c r="D94" s="74" t="e">
        <f>'Anexo I - Jan'!#REF!</f>
        <v>#REF!</v>
      </c>
      <c r="E94" s="74">
        <v>0</v>
      </c>
    </row>
    <row r="95" spans="1:5" x14ac:dyDescent="0.2">
      <c r="A95" s="119" t="s">
        <v>238</v>
      </c>
      <c r="B95" s="116"/>
      <c r="C95" s="9">
        <v>0</v>
      </c>
      <c r="D95" s="74" t="e">
        <f>'Anexo I - Jan'!#REF!</f>
        <v>#REF!</v>
      </c>
      <c r="E95" s="74">
        <v>0</v>
      </c>
    </row>
    <row r="96" spans="1:5" x14ac:dyDescent="0.2">
      <c r="A96" s="120" t="s">
        <v>168</v>
      </c>
      <c r="B96" s="120"/>
      <c r="C96" s="120"/>
      <c r="D96" s="120"/>
      <c r="E96" s="76">
        <f>SUM(E93:E95)</f>
        <v>9402435.3399999887</v>
      </c>
    </row>
    <row r="97" spans="1:7" x14ac:dyDescent="0.2">
      <c r="A97" s="120" t="s">
        <v>169</v>
      </c>
      <c r="B97" s="120"/>
      <c r="C97" s="120"/>
      <c r="D97" s="120"/>
      <c r="E97" s="76">
        <f>$C$17+$C$48+$C$58+$C$65</f>
        <v>0</v>
      </c>
    </row>
    <row r="99" spans="1:7" x14ac:dyDescent="0.2">
      <c r="F99" s="8">
        <f>+E97-E96</f>
        <v>-9402435.3399999887</v>
      </c>
      <c r="G99" s="78" t="s">
        <v>350</v>
      </c>
    </row>
    <row r="100" spans="1:7" x14ac:dyDescent="0.2">
      <c r="D100" s="75" t="s">
        <v>267</v>
      </c>
      <c r="E100" s="72">
        <f>7507941.34+1856694+37800</f>
        <v>9402435.3399999999</v>
      </c>
      <c r="G100" s="78" t="s">
        <v>351</v>
      </c>
    </row>
    <row r="101" spans="1:7" x14ac:dyDescent="0.2">
      <c r="E101" s="75" t="str">
        <f>IF(E97=E100,"despesa OK","Verificar Diferença")</f>
        <v>Verificar Diferença</v>
      </c>
    </row>
  </sheetData>
  <mergeCells count="21">
    <mergeCell ref="A95:B95"/>
    <mergeCell ref="A96:D96"/>
    <mergeCell ref="A97:D97"/>
    <mergeCell ref="A90:E90"/>
    <mergeCell ref="A93:B93"/>
    <mergeCell ref="A94:B94"/>
    <mergeCell ref="A85:C85"/>
    <mergeCell ref="A86:C86"/>
    <mergeCell ref="A1:C1"/>
    <mergeCell ref="B3:C3"/>
    <mergeCell ref="B4:C4"/>
    <mergeCell ref="B5:C5"/>
    <mergeCell ref="A83:B83"/>
    <mergeCell ref="A48:B48"/>
    <mergeCell ref="A58:B58"/>
    <mergeCell ref="A65:B65"/>
    <mergeCell ref="A74:B74"/>
    <mergeCell ref="B6:C6"/>
    <mergeCell ref="B7:C7"/>
    <mergeCell ref="B8:C8"/>
    <mergeCell ref="A17:B17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5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00"/>
  <sheetViews>
    <sheetView showGridLines="0" view="pageBreakPreview" topLeftCell="A64" zoomScale="130" zoomScaleNormal="100" zoomScaleSheetLayoutView="130" workbookViewId="0">
      <selection activeCell="I24" sqref="I24"/>
    </sheetView>
  </sheetViews>
  <sheetFormatPr defaultRowHeight="12.75" x14ac:dyDescent="0.2"/>
  <cols>
    <col min="1" max="1" width="25.7109375" customWidth="1"/>
    <col min="2" max="2" width="70.7109375" customWidth="1"/>
    <col min="3" max="3" width="15.7109375" style="8" customWidth="1"/>
    <col min="4" max="5" width="15.7109375" customWidth="1"/>
    <col min="6" max="6" width="11.7109375" customWidth="1"/>
  </cols>
  <sheetData>
    <row r="1" spans="1:3" x14ac:dyDescent="0.2">
      <c r="A1" s="117" t="s">
        <v>240</v>
      </c>
      <c r="B1" s="117"/>
      <c r="C1" s="117"/>
    </row>
    <row r="3" spans="1:3" x14ac:dyDescent="0.2">
      <c r="A3" s="2" t="s">
        <v>48</v>
      </c>
      <c r="B3" s="119" t="s">
        <v>241</v>
      </c>
      <c r="C3" s="116"/>
    </row>
    <row r="4" spans="1:3" x14ac:dyDescent="0.2">
      <c r="A4" s="2" t="s">
        <v>49</v>
      </c>
      <c r="B4" s="120" t="s">
        <v>242</v>
      </c>
      <c r="C4" s="120"/>
    </row>
    <row r="5" spans="1:3" x14ac:dyDescent="0.2">
      <c r="A5" s="2" t="s">
        <v>50</v>
      </c>
      <c r="B5" s="121" t="s">
        <v>354</v>
      </c>
      <c r="C5" s="120"/>
    </row>
    <row r="6" spans="1:3" x14ac:dyDescent="0.2">
      <c r="A6" s="2" t="s">
        <v>51</v>
      </c>
      <c r="B6" s="120" t="s">
        <v>243</v>
      </c>
      <c r="C6" s="120"/>
    </row>
    <row r="7" spans="1:3" x14ac:dyDescent="0.2">
      <c r="A7" s="2" t="s">
        <v>52</v>
      </c>
      <c r="B7" s="144" t="s">
        <v>372</v>
      </c>
      <c r="C7" s="143"/>
    </row>
    <row r="8" spans="1:3" x14ac:dyDescent="0.2">
      <c r="A8" s="2" t="s">
        <v>53</v>
      </c>
      <c r="B8" s="115">
        <v>43089</v>
      </c>
      <c r="C8" s="116"/>
    </row>
    <row r="10" spans="1:3" x14ac:dyDescent="0.2">
      <c r="A10" s="4" t="s">
        <v>245</v>
      </c>
    </row>
    <row r="12" spans="1:3" x14ac:dyDescent="0.2">
      <c r="A12" s="3" t="s">
        <v>54</v>
      </c>
      <c r="B12" s="3" t="s">
        <v>55</v>
      </c>
      <c r="C12" s="11" t="s">
        <v>262</v>
      </c>
    </row>
    <row r="13" spans="1:3" x14ac:dyDescent="0.2">
      <c r="A13" s="2" t="s">
        <v>57</v>
      </c>
      <c r="B13" s="5" t="s">
        <v>17</v>
      </c>
      <c r="C13" s="10">
        <f>'Despesa - Access'!N2</f>
        <v>0</v>
      </c>
    </row>
    <row r="14" spans="1:3" x14ac:dyDescent="0.2">
      <c r="A14" s="2" t="s">
        <v>58</v>
      </c>
      <c r="B14" s="5" t="s">
        <v>18</v>
      </c>
      <c r="C14" s="10">
        <f>'Despesa - Access'!N3</f>
        <v>0</v>
      </c>
    </row>
    <row r="15" spans="1:3" x14ac:dyDescent="0.2">
      <c r="A15" s="2" t="s">
        <v>59</v>
      </c>
      <c r="B15" s="5" t="s">
        <v>259</v>
      </c>
      <c r="C15" s="10">
        <f>'Despesa - Access'!N4</f>
        <v>0</v>
      </c>
    </row>
    <row r="16" spans="1:3" ht="51" x14ac:dyDescent="0.2">
      <c r="A16" s="6" t="s">
        <v>60</v>
      </c>
      <c r="B16" s="5" t="s">
        <v>263</v>
      </c>
      <c r="C16" s="10">
        <v>0</v>
      </c>
    </row>
    <row r="17" spans="1:5" x14ac:dyDescent="0.2">
      <c r="A17" s="118" t="s">
        <v>87</v>
      </c>
      <c r="B17" s="118"/>
      <c r="C17" s="10">
        <f>SUM(C13:C16)</f>
        <v>0</v>
      </c>
      <c r="D17">
        <v>12227154.75</v>
      </c>
      <c r="E17" s="8">
        <f>+C17-D17</f>
        <v>-12227154.75</v>
      </c>
    </row>
    <row r="19" spans="1:5" x14ac:dyDescent="0.2">
      <c r="A19" s="4" t="s">
        <v>88</v>
      </c>
    </row>
    <row r="21" spans="1:5" x14ac:dyDescent="0.2">
      <c r="A21" s="3" t="s">
        <v>54</v>
      </c>
      <c r="B21" s="3" t="s">
        <v>55</v>
      </c>
      <c r="C21" s="11" t="s">
        <v>261</v>
      </c>
    </row>
    <row r="22" spans="1:5" x14ac:dyDescent="0.2">
      <c r="A22" s="2" t="s">
        <v>57</v>
      </c>
      <c r="B22" s="2" t="s">
        <v>19</v>
      </c>
      <c r="C22" s="9">
        <f>'Despesa - Access'!N6</f>
        <v>0</v>
      </c>
    </row>
    <row r="23" spans="1:5" x14ac:dyDescent="0.2">
      <c r="A23" s="2" t="s">
        <v>58</v>
      </c>
      <c r="B23" s="2" t="s">
        <v>20</v>
      </c>
      <c r="C23" s="9">
        <f>'Despesa - Access'!N7</f>
        <v>0</v>
      </c>
    </row>
    <row r="24" spans="1:5" x14ac:dyDescent="0.2">
      <c r="A24" s="2" t="s">
        <v>59</v>
      </c>
      <c r="B24" s="2" t="s">
        <v>21</v>
      </c>
      <c r="C24" s="9">
        <f>'Despesa - Access'!N8</f>
        <v>0</v>
      </c>
    </row>
    <row r="25" spans="1:5" x14ac:dyDescent="0.2">
      <c r="A25" s="2" t="s">
        <v>60</v>
      </c>
      <c r="B25" s="2" t="s">
        <v>22</v>
      </c>
      <c r="C25" s="9">
        <f>'Despesa - Access'!N9</f>
        <v>0</v>
      </c>
    </row>
    <row r="26" spans="1:5" x14ac:dyDescent="0.2">
      <c r="A26" s="2" t="s">
        <v>61</v>
      </c>
      <c r="B26" s="2" t="s">
        <v>23</v>
      </c>
      <c r="C26" s="9">
        <f>'Despesa - Access'!N10</f>
        <v>0</v>
      </c>
    </row>
    <row r="27" spans="1:5" x14ac:dyDescent="0.2">
      <c r="A27" s="2" t="s">
        <v>62</v>
      </c>
      <c r="B27" s="2" t="s">
        <v>84</v>
      </c>
      <c r="C27" s="9">
        <f>'Despesa - Access'!N11</f>
        <v>0</v>
      </c>
    </row>
    <row r="28" spans="1:5" x14ac:dyDescent="0.2">
      <c r="A28" s="2" t="s">
        <v>63</v>
      </c>
      <c r="B28" s="2" t="s">
        <v>24</v>
      </c>
      <c r="C28" s="9">
        <f>'Despesa - Access'!N12</f>
        <v>0</v>
      </c>
    </row>
    <row r="29" spans="1:5" x14ac:dyDescent="0.2">
      <c r="A29" s="2" t="s">
        <v>64</v>
      </c>
      <c r="B29" s="2" t="s">
        <v>25</v>
      </c>
      <c r="C29" s="9">
        <f>'Despesa - Access'!N13</f>
        <v>0</v>
      </c>
    </row>
    <row r="30" spans="1:5" x14ac:dyDescent="0.2">
      <c r="A30" s="2" t="s">
        <v>65</v>
      </c>
      <c r="B30" s="2" t="s">
        <v>26</v>
      </c>
      <c r="C30" s="9">
        <f>'Despesa - Access'!N14</f>
        <v>0</v>
      </c>
    </row>
    <row r="31" spans="1:5" x14ac:dyDescent="0.2">
      <c r="A31" s="2" t="s">
        <v>66</v>
      </c>
      <c r="B31" s="2" t="s">
        <v>27</v>
      </c>
      <c r="C31" s="9">
        <f>'Despesa - Access'!N15</f>
        <v>0</v>
      </c>
    </row>
    <row r="32" spans="1:5" x14ac:dyDescent="0.2">
      <c r="A32" s="2" t="s">
        <v>67</v>
      </c>
      <c r="B32" s="2" t="s">
        <v>28</v>
      </c>
      <c r="C32" s="9">
        <f>'Despesa - Access'!N16</f>
        <v>0</v>
      </c>
    </row>
    <row r="33" spans="1:5" x14ac:dyDescent="0.2">
      <c r="A33" s="2" t="s">
        <v>68</v>
      </c>
      <c r="B33" s="2" t="s">
        <v>29</v>
      </c>
      <c r="C33" s="9">
        <f>'Despesa - Access'!N17</f>
        <v>0</v>
      </c>
    </row>
    <row r="34" spans="1:5" ht="63.75" x14ac:dyDescent="0.2">
      <c r="A34" s="6" t="s">
        <v>69</v>
      </c>
      <c r="B34" s="7" t="s">
        <v>266</v>
      </c>
      <c r="C34" s="9">
        <f>'Despesa - Access'!N18</f>
        <v>0</v>
      </c>
    </row>
    <row r="35" spans="1:5" x14ac:dyDescent="0.2">
      <c r="A35" s="2" t="s">
        <v>70</v>
      </c>
      <c r="B35" s="2" t="s">
        <v>30</v>
      </c>
      <c r="C35" s="9">
        <f>'Despesa - Access'!N19</f>
        <v>0</v>
      </c>
    </row>
    <row r="36" spans="1:5" x14ac:dyDescent="0.2">
      <c r="A36" s="2" t="s">
        <v>71</v>
      </c>
      <c r="B36" s="2" t="s">
        <v>254</v>
      </c>
      <c r="C36" s="9">
        <f>'Despesa - Access'!N20</f>
        <v>0</v>
      </c>
    </row>
    <row r="37" spans="1:5" x14ac:dyDescent="0.2">
      <c r="A37" s="2" t="s">
        <v>72</v>
      </c>
      <c r="B37" s="2" t="s">
        <v>31</v>
      </c>
      <c r="C37" s="9">
        <f>'Despesa - Access'!N21</f>
        <v>0</v>
      </c>
    </row>
    <row r="38" spans="1:5" ht="25.5" x14ac:dyDescent="0.2">
      <c r="A38" s="6" t="s">
        <v>73</v>
      </c>
      <c r="B38" s="25" t="s">
        <v>85</v>
      </c>
      <c r="C38" s="9">
        <f>'Despesa - Access'!N22</f>
        <v>0</v>
      </c>
    </row>
    <row r="39" spans="1:5" x14ac:dyDescent="0.2">
      <c r="A39" s="2" t="s">
        <v>74</v>
      </c>
      <c r="B39" s="2" t="s">
        <v>32</v>
      </c>
      <c r="C39" s="9">
        <f>'Despesa - Access'!N23</f>
        <v>0</v>
      </c>
    </row>
    <row r="40" spans="1:5" x14ac:dyDescent="0.2">
      <c r="A40" s="2" t="s">
        <v>75</v>
      </c>
      <c r="B40" s="2" t="s">
        <v>33</v>
      </c>
      <c r="C40" s="9">
        <f>'Despesa - Access'!N24</f>
        <v>0</v>
      </c>
    </row>
    <row r="41" spans="1:5" x14ac:dyDescent="0.2">
      <c r="A41" s="2" t="s">
        <v>76</v>
      </c>
      <c r="B41" s="2" t="s">
        <v>34</v>
      </c>
      <c r="C41" s="9">
        <f>'Despesa - Access'!N25</f>
        <v>0</v>
      </c>
    </row>
    <row r="42" spans="1:5" x14ac:dyDescent="0.2">
      <c r="A42" s="2" t="s">
        <v>77</v>
      </c>
      <c r="B42" s="2" t="s">
        <v>35</v>
      </c>
      <c r="C42" s="9">
        <f>'Despesa - Access'!N26</f>
        <v>0</v>
      </c>
    </row>
    <row r="43" spans="1:5" x14ac:dyDescent="0.2">
      <c r="A43" s="2" t="s">
        <v>78</v>
      </c>
      <c r="B43" s="2" t="s">
        <v>36</v>
      </c>
      <c r="C43" s="9">
        <f>'Despesa - Access'!N27</f>
        <v>0</v>
      </c>
    </row>
    <row r="44" spans="1:5" x14ac:dyDescent="0.2">
      <c r="A44" s="2" t="s">
        <v>79</v>
      </c>
      <c r="B44" s="2" t="s">
        <v>37</v>
      </c>
      <c r="C44" s="9">
        <f>'Despesa - Access'!N28</f>
        <v>0</v>
      </c>
    </row>
    <row r="45" spans="1:5" x14ac:dyDescent="0.2">
      <c r="A45" s="2" t="s">
        <v>80</v>
      </c>
      <c r="B45" s="2" t="s">
        <v>86</v>
      </c>
      <c r="C45" s="9">
        <f>'Despesa - Access'!N29</f>
        <v>0</v>
      </c>
    </row>
    <row r="46" spans="1:5" x14ac:dyDescent="0.2">
      <c r="A46" s="2" t="s">
        <v>81</v>
      </c>
      <c r="B46" s="2" t="s">
        <v>38</v>
      </c>
      <c r="C46" s="9">
        <f>'Despesa - Access'!N30</f>
        <v>0</v>
      </c>
    </row>
    <row r="47" spans="1:5" x14ac:dyDescent="0.2">
      <c r="A47" s="2" t="s">
        <v>82</v>
      </c>
      <c r="B47" s="2" t="s">
        <v>39</v>
      </c>
      <c r="C47" s="9">
        <f>'Despesa - Access'!N31</f>
        <v>0</v>
      </c>
    </row>
    <row r="48" spans="1:5" x14ac:dyDescent="0.2">
      <c r="A48" s="118" t="s">
        <v>87</v>
      </c>
      <c r="B48" s="118"/>
      <c r="C48" s="10">
        <f>SUM(C22:C47)</f>
        <v>0</v>
      </c>
      <c r="D48" s="69">
        <v>1934407.63</v>
      </c>
      <c r="E48" s="8">
        <f>+C48-D48</f>
        <v>-1934407.63</v>
      </c>
    </row>
    <row r="50" spans="1:4" x14ac:dyDescent="0.2">
      <c r="A50" s="4" t="s">
        <v>246</v>
      </c>
    </row>
    <row r="52" spans="1:4" x14ac:dyDescent="0.2">
      <c r="A52" s="3" t="s">
        <v>54</v>
      </c>
      <c r="B52" s="3" t="s">
        <v>55</v>
      </c>
      <c r="C52" s="11" t="s">
        <v>262</v>
      </c>
    </row>
    <row r="53" spans="1:4" x14ac:dyDescent="0.2">
      <c r="A53" s="2" t="s">
        <v>57</v>
      </c>
      <c r="B53" s="2" t="s">
        <v>41</v>
      </c>
      <c r="C53" s="9">
        <f>'Despesa - Access'!N33</f>
        <v>0</v>
      </c>
    </row>
    <row r="54" spans="1:4" x14ac:dyDescent="0.2">
      <c r="A54" s="2" t="s">
        <v>58</v>
      </c>
      <c r="B54" s="2" t="s">
        <v>42</v>
      </c>
      <c r="C54" s="9">
        <f>'Despesa - Access'!N34</f>
        <v>0</v>
      </c>
    </row>
    <row r="55" spans="1:4" x14ac:dyDescent="0.2">
      <c r="A55" s="2" t="s">
        <v>59</v>
      </c>
      <c r="B55" s="2" t="s">
        <v>83</v>
      </c>
      <c r="C55" s="9">
        <f>'Despesa - Access'!N35</f>
        <v>0</v>
      </c>
    </row>
    <row r="56" spans="1:4" x14ac:dyDescent="0.2">
      <c r="A56" s="2" t="s">
        <v>60</v>
      </c>
      <c r="B56" s="2" t="s">
        <v>43</v>
      </c>
      <c r="C56" s="9">
        <f>'Despesa - Access'!N36</f>
        <v>0</v>
      </c>
    </row>
    <row r="57" spans="1:4" x14ac:dyDescent="0.2">
      <c r="A57" s="2" t="s">
        <v>61</v>
      </c>
      <c r="B57" s="2" t="s">
        <v>44</v>
      </c>
      <c r="C57" s="9">
        <f>'Despesa - Access'!N37</f>
        <v>0</v>
      </c>
    </row>
    <row r="58" spans="1:4" x14ac:dyDescent="0.2">
      <c r="A58" s="118" t="s">
        <v>87</v>
      </c>
      <c r="B58" s="118"/>
      <c r="C58" s="10">
        <f>SUM(C53:C57)</f>
        <v>0</v>
      </c>
      <c r="D58" s="69">
        <v>35864.47</v>
      </c>
    </row>
    <row r="60" spans="1:4" x14ac:dyDescent="0.2">
      <c r="A60" s="4" t="s">
        <v>89</v>
      </c>
    </row>
    <row r="62" spans="1:4" x14ac:dyDescent="0.2">
      <c r="A62" s="3" t="s">
        <v>54</v>
      </c>
      <c r="B62" s="3" t="s">
        <v>55</v>
      </c>
      <c r="C62" s="11" t="s">
        <v>262</v>
      </c>
    </row>
    <row r="63" spans="1:4" x14ac:dyDescent="0.2">
      <c r="A63" s="2" t="s">
        <v>57</v>
      </c>
      <c r="B63" s="2" t="s">
        <v>46</v>
      </c>
      <c r="C63" s="9">
        <f>'Despesa - Access'!N37</f>
        <v>0</v>
      </c>
    </row>
    <row r="64" spans="1:4" x14ac:dyDescent="0.2">
      <c r="A64" s="2" t="s">
        <v>58</v>
      </c>
      <c r="B64" s="2" t="s">
        <v>47</v>
      </c>
      <c r="C64" s="9">
        <f>'Despesa - Access'!N38</f>
        <v>0</v>
      </c>
    </row>
    <row r="65" spans="1:3" x14ac:dyDescent="0.2">
      <c r="A65" s="118" t="s">
        <v>87</v>
      </c>
      <c r="B65" s="118"/>
      <c r="C65" s="10">
        <f>SUM(C63:C64)</f>
        <v>0</v>
      </c>
    </row>
    <row r="67" spans="1:3" x14ac:dyDescent="0.2">
      <c r="A67" s="4" t="s">
        <v>90</v>
      </c>
    </row>
    <row r="69" spans="1:3" x14ac:dyDescent="0.2">
      <c r="A69" s="3" t="s">
        <v>54</v>
      </c>
      <c r="B69" s="3" t="s">
        <v>55</v>
      </c>
      <c r="C69" s="11" t="s">
        <v>261</v>
      </c>
    </row>
    <row r="70" spans="1:3" x14ac:dyDescent="0.2">
      <c r="A70" s="2" t="s">
        <v>57</v>
      </c>
      <c r="B70" s="2" t="s">
        <v>91</v>
      </c>
      <c r="C70" s="9">
        <f>'Financeiro - Access'!O2</f>
        <v>0</v>
      </c>
    </row>
    <row r="71" spans="1:3" x14ac:dyDescent="0.2">
      <c r="A71" s="2" t="s">
        <v>58</v>
      </c>
      <c r="B71" s="2" t="s">
        <v>92</v>
      </c>
      <c r="C71" s="9">
        <f>'Financeiro - Access'!O3</f>
        <v>0</v>
      </c>
    </row>
    <row r="72" spans="1:3" x14ac:dyDescent="0.2">
      <c r="A72" s="2" t="s">
        <v>59</v>
      </c>
      <c r="B72" s="2" t="s">
        <v>161</v>
      </c>
      <c r="C72" s="9">
        <f>'Financeiro - Access'!O4</f>
        <v>0</v>
      </c>
    </row>
    <row r="73" spans="1:3" x14ac:dyDescent="0.2">
      <c r="A73" s="2" t="s">
        <v>60</v>
      </c>
      <c r="B73" s="2" t="s">
        <v>255</v>
      </c>
      <c r="C73" s="9">
        <f>'Financeiro - Access'!O5</f>
        <v>0</v>
      </c>
    </row>
    <row r="74" spans="1:3" x14ac:dyDescent="0.2">
      <c r="A74" s="118" t="s">
        <v>87</v>
      </c>
      <c r="B74" s="118"/>
      <c r="C74" s="10">
        <f>SUM(C70:C73)</f>
        <v>0</v>
      </c>
    </row>
    <row r="76" spans="1:3" x14ac:dyDescent="0.2">
      <c r="A76" s="4" t="s">
        <v>239</v>
      </c>
    </row>
    <row r="78" spans="1:3" x14ac:dyDescent="0.2">
      <c r="A78" s="3" t="s">
        <v>54</v>
      </c>
      <c r="B78" s="3" t="s">
        <v>55</v>
      </c>
      <c r="C78" s="11" t="s">
        <v>261</v>
      </c>
    </row>
    <row r="79" spans="1:3" x14ac:dyDescent="0.2">
      <c r="A79" s="2" t="s">
        <v>57</v>
      </c>
      <c r="B79" s="2" t="s">
        <v>256</v>
      </c>
      <c r="C79" s="9"/>
    </row>
    <row r="80" spans="1:3" x14ac:dyDescent="0.2">
      <c r="A80" s="2" t="s">
        <v>58</v>
      </c>
      <c r="B80" s="2" t="s">
        <v>257</v>
      </c>
      <c r="C80" s="9"/>
    </row>
    <row r="81" spans="1:5" x14ac:dyDescent="0.2">
      <c r="A81" s="2" t="s">
        <v>59</v>
      </c>
      <c r="B81" s="2" t="s">
        <v>258</v>
      </c>
      <c r="C81" s="9"/>
    </row>
    <row r="82" spans="1:5" x14ac:dyDescent="0.2">
      <c r="A82" s="2" t="s">
        <v>60</v>
      </c>
      <c r="B82" s="2" t="s">
        <v>93</v>
      </c>
      <c r="C82" s="9"/>
    </row>
    <row r="83" spans="1:5" x14ac:dyDescent="0.2">
      <c r="A83" s="118" t="s">
        <v>87</v>
      </c>
      <c r="B83" s="118"/>
      <c r="C83" s="10">
        <f>SUM(C79:C82)</f>
        <v>0</v>
      </c>
    </row>
    <row r="84" spans="1:5" x14ac:dyDescent="0.2">
      <c r="A84" s="130" t="s">
        <v>310</v>
      </c>
      <c r="B84" s="130"/>
      <c r="C84" s="130"/>
    </row>
    <row r="85" spans="1:5" x14ac:dyDescent="0.2">
      <c r="A85" s="131"/>
      <c r="B85" s="131"/>
      <c r="C85" s="131"/>
    </row>
    <row r="89" spans="1:5" x14ac:dyDescent="0.2">
      <c r="A89" s="136" t="s">
        <v>170</v>
      </c>
      <c r="B89" s="136"/>
      <c r="C89" s="136"/>
      <c r="D89" s="136"/>
      <c r="E89" s="136"/>
    </row>
    <row r="90" spans="1:5" x14ac:dyDescent="0.2">
      <c r="A90" s="92"/>
      <c r="B90" s="92"/>
      <c r="C90" s="92"/>
      <c r="D90" s="69"/>
      <c r="E90" s="69"/>
    </row>
    <row r="91" spans="1:5" x14ac:dyDescent="0.2">
      <c r="C91" s="11" t="s">
        <v>181</v>
      </c>
      <c r="D91" s="73" t="s">
        <v>180</v>
      </c>
      <c r="E91" s="73" t="s">
        <v>87</v>
      </c>
    </row>
    <row r="92" spans="1:5" x14ac:dyDescent="0.2">
      <c r="A92" s="119" t="s">
        <v>352</v>
      </c>
      <c r="B92" s="116"/>
      <c r="C92" s="9">
        <v>111644556.42</v>
      </c>
      <c r="D92" s="74">
        <f>'Anexo I - Out'!C93</f>
        <v>97447129.569999993</v>
      </c>
      <c r="E92" s="74">
        <f>+C92-D92</f>
        <v>14197426.850000009</v>
      </c>
    </row>
    <row r="93" spans="1:5" x14ac:dyDescent="0.2">
      <c r="A93" s="119"/>
      <c r="B93" s="116"/>
      <c r="C93" s="9">
        <v>0</v>
      </c>
      <c r="D93" s="74" t="e">
        <f>'Anexo I - Jan'!#REF!</f>
        <v>#REF!</v>
      </c>
      <c r="E93" s="74">
        <v>0</v>
      </c>
    </row>
    <row r="94" spans="1:5" x14ac:dyDescent="0.2">
      <c r="A94" s="119" t="s">
        <v>238</v>
      </c>
      <c r="B94" s="116"/>
      <c r="C94" s="9">
        <v>0</v>
      </c>
      <c r="D94" s="74" t="e">
        <f>'Anexo I - Jan'!#REF!</f>
        <v>#REF!</v>
      </c>
      <c r="E94" s="74">
        <v>0</v>
      </c>
    </row>
    <row r="95" spans="1:5" x14ac:dyDescent="0.2">
      <c r="A95" s="120" t="s">
        <v>168</v>
      </c>
      <c r="B95" s="120"/>
      <c r="C95" s="120"/>
      <c r="D95" s="120"/>
      <c r="E95" s="76">
        <f>SUM(E92:E94)</f>
        <v>14197426.850000009</v>
      </c>
    </row>
    <row r="96" spans="1:5" x14ac:dyDescent="0.2">
      <c r="A96" s="120" t="s">
        <v>169</v>
      </c>
      <c r="B96" s="120"/>
      <c r="C96" s="120"/>
      <c r="D96" s="120"/>
      <c r="E96" s="76">
        <f>$C$17+$C$48+$C$58+$C$65</f>
        <v>0</v>
      </c>
    </row>
    <row r="97" spans="4:7" x14ac:dyDescent="0.2">
      <c r="D97" s="69"/>
      <c r="E97" s="69"/>
    </row>
    <row r="98" spans="4:7" x14ac:dyDescent="0.2">
      <c r="D98" s="69"/>
      <c r="E98" s="69"/>
      <c r="F98" s="8">
        <f>+E96-E95</f>
        <v>-14197426.850000009</v>
      </c>
      <c r="G98" s="78" t="s">
        <v>350</v>
      </c>
    </row>
    <row r="99" spans="4:7" x14ac:dyDescent="0.2">
      <c r="D99" s="75" t="s">
        <v>267</v>
      </c>
      <c r="E99" s="72">
        <f>12227154.75+1934407.63+35864.47</f>
        <v>14197426.85</v>
      </c>
      <c r="G99" s="78" t="s">
        <v>351</v>
      </c>
    </row>
    <row r="100" spans="4:7" x14ac:dyDescent="0.2">
      <c r="D100" s="69"/>
      <c r="E100" s="75" t="str">
        <f>IF(E96=E99,"despesa OK","Verificar Diferença")</f>
        <v>Verificar Diferença</v>
      </c>
    </row>
  </sheetData>
  <mergeCells count="21">
    <mergeCell ref="A94:B94"/>
    <mergeCell ref="A95:D95"/>
    <mergeCell ref="A96:D96"/>
    <mergeCell ref="A89:E89"/>
    <mergeCell ref="A92:B92"/>
    <mergeCell ref="A93:B93"/>
    <mergeCell ref="A84:C84"/>
    <mergeCell ref="A85:C85"/>
    <mergeCell ref="A1:C1"/>
    <mergeCell ref="B3:C3"/>
    <mergeCell ref="B4:C4"/>
    <mergeCell ref="B5:C5"/>
    <mergeCell ref="A83:B83"/>
    <mergeCell ref="A48:B48"/>
    <mergeCell ref="A58:B58"/>
    <mergeCell ref="A65:B65"/>
    <mergeCell ref="A74:B74"/>
    <mergeCell ref="B6:C6"/>
    <mergeCell ref="B7:C7"/>
    <mergeCell ref="B8:C8"/>
    <mergeCell ref="A17:B17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60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05"/>
  <sheetViews>
    <sheetView showGridLines="0" view="pageBreakPreview" topLeftCell="B73" zoomScale="115" zoomScaleNormal="95" zoomScaleSheetLayoutView="115" workbookViewId="0">
      <selection activeCell="I24" sqref="I24"/>
    </sheetView>
  </sheetViews>
  <sheetFormatPr defaultRowHeight="12.75" x14ac:dyDescent="0.2"/>
  <cols>
    <col min="1" max="1" width="25.7109375" customWidth="1"/>
    <col min="2" max="2" width="70.7109375" customWidth="1"/>
    <col min="3" max="3" width="15.7109375" style="8" customWidth="1"/>
    <col min="4" max="4" width="15" style="77" bestFit="1" customWidth="1"/>
    <col min="5" max="5" width="17.42578125" style="77" bestFit="1" customWidth="1"/>
    <col min="6" max="6" width="12.85546875" style="77" bestFit="1" customWidth="1"/>
    <col min="7" max="7" width="11.7109375" style="77" bestFit="1" customWidth="1"/>
    <col min="8" max="8" width="12.28515625" style="69" bestFit="1" customWidth="1"/>
    <col min="9" max="9" width="12.85546875" style="69" bestFit="1" customWidth="1"/>
    <col min="10" max="10" width="11.28515625" style="69" bestFit="1" customWidth="1"/>
    <col min="11" max="18" width="9.140625" style="69"/>
  </cols>
  <sheetData>
    <row r="1" spans="1:18" x14ac:dyDescent="0.2">
      <c r="A1" s="117" t="s">
        <v>240</v>
      </c>
      <c r="B1" s="117"/>
      <c r="C1" s="117"/>
      <c r="G1" s="94"/>
      <c r="H1"/>
      <c r="I1"/>
      <c r="J1"/>
      <c r="K1"/>
      <c r="L1"/>
      <c r="M1"/>
      <c r="N1"/>
      <c r="O1"/>
      <c r="P1"/>
      <c r="Q1"/>
      <c r="R1"/>
    </row>
    <row r="2" spans="1:18" x14ac:dyDescent="0.2">
      <c r="G2" s="94"/>
      <c r="H2"/>
      <c r="I2"/>
      <c r="J2"/>
      <c r="K2"/>
      <c r="L2"/>
      <c r="M2"/>
      <c r="N2"/>
      <c r="O2"/>
      <c r="P2"/>
      <c r="Q2"/>
      <c r="R2"/>
    </row>
    <row r="3" spans="1:18" x14ac:dyDescent="0.2">
      <c r="A3" s="2" t="s">
        <v>48</v>
      </c>
      <c r="B3" s="119" t="s">
        <v>241</v>
      </c>
      <c r="C3" s="116"/>
      <c r="G3" s="94"/>
      <c r="H3"/>
      <c r="I3"/>
      <c r="J3"/>
      <c r="K3"/>
      <c r="L3"/>
      <c r="M3"/>
      <c r="N3"/>
      <c r="O3"/>
      <c r="P3"/>
      <c r="Q3"/>
      <c r="R3"/>
    </row>
    <row r="4" spans="1:18" x14ac:dyDescent="0.2">
      <c r="A4" s="2" t="s">
        <v>49</v>
      </c>
      <c r="B4" s="120" t="s">
        <v>242</v>
      </c>
      <c r="C4" s="120"/>
      <c r="G4" s="94"/>
      <c r="H4"/>
      <c r="I4"/>
      <c r="J4"/>
      <c r="K4"/>
      <c r="L4"/>
      <c r="M4"/>
      <c r="N4"/>
      <c r="O4"/>
      <c r="P4"/>
      <c r="Q4"/>
      <c r="R4"/>
    </row>
    <row r="5" spans="1:18" x14ac:dyDescent="0.2">
      <c r="A5" s="2" t="s">
        <v>50</v>
      </c>
      <c r="B5" s="121" t="s">
        <v>354</v>
      </c>
      <c r="C5" s="120"/>
      <c r="G5" s="94"/>
      <c r="H5"/>
      <c r="I5"/>
      <c r="J5"/>
      <c r="K5"/>
      <c r="L5"/>
      <c r="M5"/>
      <c r="N5"/>
      <c r="O5"/>
      <c r="P5"/>
      <c r="Q5"/>
      <c r="R5"/>
    </row>
    <row r="6" spans="1:18" x14ac:dyDescent="0.2">
      <c r="A6" s="2" t="s">
        <v>51</v>
      </c>
      <c r="B6" s="120" t="s">
        <v>243</v>
      </c>
      <c r="C6" s="120"/>
      <c r="G6" s="94"/>
      <c r="H6"/>
      <c r="I6"/>
      <c r="J6"/>
      <c r="K6"/>
      <c r="L6"/>
      <c r="M6"/>
      <c r="N6"/>
      <c r="O6"/>
      <c r="P6"/>
      <c r="Q6"/>
      <c r="R6"/>
    </row>
    <row r="7" spans="1:18" x14ac:dyDescent="0.2">
      <c r="A7" s="2" t="s">
        <v>52</v>
      </c>
      <c r="B7" s="142" t="s">
        <v>380</v>
      </c>
      <c r="C7" s="143"/>
      <c r="G7" s="94"/>
      <c r="H7"/>
      <c r="I7"/>
      <c r="J7"/>
      <c r="K7"/>
      <c r="L7"/>
      <c r="M7"/>
      <c r="N7"/>
      <c r="O7"/>
      <c r="P7"/>
      <c r="Q7"/>
      <c r="R7"/>
    </row>
    <row r="8" spans="1:18" x14ac:dyDescent="0.2">
      <c r="A8" s="2" t="s">
        <v>53</v>
      </c>
      <c r="B8" s="115">
        <v>43119</v>
      </c>
      <c r="C8" s="116"/>
      <c r="G8" s="94"/>
      <c r="H8"/>
      <c r="I8"/>
      <c r="J8"/>
      <c r="K8"/>
      <c r="L8"/>
      <c r="M8"/>
      <c r="N8"/>
      <c r="O8"/>
      <c r="P8"/>
      <c r="Q8"/>
      <c r="R8"/>
    </row>
    <row r="9" spans="1:18" x14ac:dyDescent="0.2">
      <c r="G9" s="94"/>
      <c r="H9"/>
      <c r="I9"/>
      <c r="J9"/>
      <c r="K9"/>
      <c r="L9"/>
      <c r="M9"/>
      <c r="N9"/>
      <c r="O9"/>
      <c r="P9"/>
      <c r="Q9"/>
      <c r="R9"/>
    </row>
    <row r="10" spans="1:18" x14ac:dyDescent="0.2">
      <c r="A10" s="4" t="s">
        <v>245</v>
      </c>
      <c r="G10" s="94"/>
      <c r="H10"/>
      <c r="I10"/>
      <c r="J10"/>
      <c r="K10"/>
      <c r="L10"/>
      <c r="M10"/>
      <c r="N10"/>
      <c r="O10"/>
      <c r="P10"/>
      <c r="Q10"/>
      <c r="R10"/>
    </row>
    <row r="11" spans="1:18" x14ac:dyDescent="0.2">
      <c r="G11" s="94"/>
      <c r="H11"/>
      <c r="I11"/>
      <c r="J11"/>
      <c r="K11"/>
      <c r="L11"/>
      <c r="M11"/>
      <c r="N11"/>
      <c r="O11"/>
      <c r="P11"/>
      <c r="Q11"/>
      <c r="R11"/>
    </row>
    <row r="12" spans="1:18" x14ac:dyDescent="0.2">
      <c r="A12" s="3" t="s">
        <v>54</v>
      </c>
      <c r="B12" s="3" t="s">
        <v>55</v>
      </c>
      <c r="C12" s="11" t="s">
        <v>262</v>
      </c>
      <c r="G12" s="94"/>
      <c r="H12"/>
      <c r="I12"/>
      <c r="J12"/>
      <c r="K12"/>
      <c r="L12"/>
      <c r="M12"/>
      <c r="N12"/>
      <c r="O12"/>
      <c r="P12"/>
      <c r="Q12"/>
      <c r="R12"/>
    </row>
    <row r="13" spans="1:18" x14ac:dyDescent="0.2">
      <c r="A13" s="2" t="s">
        <v>57</v>
      </c>
      <c r="B13" s="5" t="s">
        <v>17</v>
      </c>
      <c r="C13" s="10">
        <f>'Despesa - Access'!O2</f>
        <v>0</v>
      </c>
      <c r="G13" s="94"/>
      <c r="H13"/>
      <c r="I13"/>
      <c r="J13"/>
      <c r="K13"/>
      <c r="L13"/>
      <c r="M13"/>
      <c r="N13"/>
      <c r="O13"/>
      <c r="P13"/>
      <c r="Q13"/>
      <c r="R13"/>
    </row>
    <row r="14" spans="1:18" x14ac:dyDescent="0.2">
      <c r="A14" s="2" t="s">
        <v>58</v>
      </c>
      <c r="B14" s="5" t="s">
        <v>18</v>
      </c>
      <c r="C14" s="10">
        <f>'Despesa - Access'!O3</f>
        <v>0</v>
      </c>
      <c r="G14" s="94"/>
      <c r="H14"/>
      <c r="I14"/>
      <c r="J14"/>
      <c r="K14"/>
      <c r="L14"/>
      <c r="M14"/>
      <c r="N14"/>
      <c r="O14"/>
      <c r="P14"/>
      <c r="Q14"/>
      <c r="R14"/>
    </row>
    <row r="15" spans="1:18" x14ac:dyDescent="0.2">
      <c r="A15" s="2" t="s">
        <v>59</v>
      </c>
      <c r="B15" s="5" t="s">
        <v>259</v>
      </c>
      <c r="C15" s="10">
        <f>'Despesa - Access'!O4</f>
        <v>0</v>
      </c>
      <c r="G15" s="94"/>
      <c r="H15"/>
      <c r="I15"/>
      <c r="J15"/>
      <c r="K15"/>
      <c r="L15"/>
      <c r="M15"/>
      <c r="N15"/>
      <c r="O15"/>
      <c r="P15"/>
      <c r="Q15"/>
      <c r="R15"/>
    </row>
    <row r="16" spans="1:18" ht="51" x14ac:dyDescent="0.2">
      <c r="A16" s="6" t="s">
        <v>60</v>
      </c>
      <c r="B16" s="5" t="s">
        <v>263</v>
      </c>
      <c r="C16" s="10">
        <f>'Despesa - Access'!O5</f>
        <v>0</v>
      </c>
      <c r="D16" s="109" t="s">
        <v>376</v>
      </c>
      <c r="E16" s="109" t="s">
        <v>377</v>
      </c>
      <c r="F16" s="109" t="s">
        <v>378</v>
      </c>
      <c r="G16" s="94"/>
      <c r="H16"/>
      <c r="I16"/>
      <c r="J16"/>
      <c r="K16"/>
      <c r="L16"/>
      <c r="M16"/>
      <c r="N16"/>
      <c r="O16"/>
      <c r="P16"/>
      <c r="Q16"/>
      <c r="R16"/>
    </row>
    <row r="17" spans="1:18" x14ac:dyDescent="0.2">
      <c r="A17" s="118" t="s">
        <v>87</v>
      </c>
      <c r="B17" s="118"/>
      <c r="C17" s="10">
        <f>SUM(C13:C16)</f>
        <v>0</v>
      </c>
      <c r="D17" s="87">
        <v>8075801.0700000003</v>
      </c>
      <c r="E17" s="87">
        <v>-405425.39</v>
      </c>
      <c r="F17" s="87">
        <v>-213355.81</v>
      </c>
      <c r="G17" s="94">
        <f>+D17+E17+F17</f>
        <v>7457019.870000001</v>
      </c>
      <c r="H17"/>
      <c r="I17"/>
      <c r="J17"/>
      <c r="K17"/>
      <c r="L17"/>
      <c r="M17"/>
      <c r="N17"/>
      <c r="O17"/>
      <c r="P17"/>
      <c r="Q17"/>
      <c r="R17"/>
    </row>
    <row r="18" spans="1:18" x14ac:dyDescent="0.2">
      <c r="G18" s="94"/>
      <c r="H18"/>
      <c r="I18"/>
      <c r="J18"/>
      <c r="K18"/>
      <c r="L18"/>
      <c r="M18"/>
      <c r="N18"/>
      <c r="O18"/>
      <c r="P18"/>
      <c r="Q18"/>
      <c r="R18"/>
    </row>
    <row r="19" spans="1:18" x14ac:dyDescent="0.2">
      <c r="A19" s="4" t="s">
        <v>88</v>
      </c>
      <c r="G19" s="94"/>
      <c r="H19"/>
      <c r="I19"/>
      <c r="J19"/>
      <c r="K19"/>
      <c r="L19"/>
      <c r="M19"/>
      <c r="N19"/>
      <c r="O19"/>
      <c r="P19"/>
      <c r="Q19"/>
      <c r="R19"/>
    </row>
    <row r="20" spans="1:18" x14ac:dyDescent="0.2">
      <c r="G20" s="94"/>
      <c r="H20"/>
      <c r="I20"/>
      <c r="J20"/>
      <c r="K20"/>
      <c r="L20"/>
      <c r="M20"/>
      <c r="N20"/>
      <c r="O20"/>
      <c r="P20"/>
      <c r="Q20"/>
      <c r="R20"/>
    </row>
    <row r="21" spans="1:18" x14ac:dyDescent="0.2">
      <c r="A21" s="3" t="s">
        <v>54</v>
      </c>
      <c r="B21" s="3" t="s">
        <v>55</v>
      </c>
      <c r="C21" s="11" t="s">
        <v>262</v>
      </c>
      <c r="G21" s="94"/>
      <c r="H21"/>
      <c r="I21"/>
      <c r="J21"/>
      <c r="K21"/>
      <c r="L21"/>
      <c r="M21"/>
      <c r="N21"/>
      <c r="O21"/>
      <c r="P21"/>
      <c r="Q21"/>
      <c r="R21"/>
    </row>
    <row r="22" spans="1:18" x14ac:dyDescent="0.2">
      <c r="A22" s="2" t="s">
        <v>57</v>
      </c>
      <c r="B22" s="2" t="s">
        <v>19</v>
      </c>
      <c r="C22" s="9">
        <f>'Despesa - Access'!O6</f>
        <v>0</v>
      </c>
      <c r="G22" s="94"/>
      <c r="H22"/>
      <c r="I22"/>
      <c r="J22"/>
      <c r="K22"/>
      <c r="L22"/>
      <c r="M22"/>
      <c r="N22"/>
      <c r="O22"/>
      <c r="P22"/>
      <c r="Q22"/>
      <c r="R22"/>
    </row>
    <row r="23" spans="1:18" x14ac:dyDescent="0.2">
      <c r="A23" s="2" t="s">
        <v>58</v>
      </c>
      <c r="B23" s="2" t="s">
        <v>20</v>
      </c>
      <c r="C23" s="9">
        <f>'Despesa - Access'!O7</f>
        <v>0</v>
      </c>
      <c r="G23" s="94"/>
      <c r="H23"/>
      <c r="I23"/>
      <c r="J23"/>
      <c r="K23"/>
      <c r="L23"/>
      <c r="M23"/>
      <c r="N23"/>
      <c r="O23"/>
      <c r="P23"/>
      <c r="Q23"/>
      <c r="R23"/>
    </row>
    <row r="24" spans="1:18" x14ac:dyDescent="0.2">
      <c r="A24" s="2" t="s">
        <v>59</v>
      </c>
      <c r="B24" s="2" t="s">
        <v>21</v>
      </c>
      <c r="C24" s="9">
        <f>'Despesa - Access'!O8</f>
        <v>0</v>
      </c>
      <c r="G24" s="94"/>
      <c r="H24"/>
      <c r="I24"/>
      <c r="J24"/>
      <c r="K24"/>
      <c r="L24"/>
      <c r="M24"/>
      <c r="N24"/>
      <c r="O24"/>
      <c r="P24"/>
      <c r="Q24"/>
      <c r="R24"/>
    </row>
    <row r="25" spans="1:18" x14ac:dyDescent="0.2">
      <c r="A25" s="2" t="s">
        <v>60</v>
      </c>
      <c r="B25" s="2" t="s">
        <v>22</v>
      </c>
      <c r="C25" s="9">
        <f>'Despesa - Access'!O9</f>
        <v>0</v>
      </c>
      <c r="G25" s="94"/>
      <c r="H25"/>
      <c r="I25"/>
      <c r="J25"/>
      <c r="K25"/>
      <c r="L25"/>
      <c r="M25"/>
      <c r="N25"/>
      <c r="O25"/>
      <c r="P25"/>
      <c r="Q25"/>
      <c r="R25"/>
    </row>
    <row r="26" spans="1:18" x14ac:dyDescent="0.2">
      <c r="A26" s="2" t="s">
        <v>61</v>
      </c>
      <c r="B26" s="2" t="s">
        <v>23</v>
      </c>
      <c r="C26" s="9">
        <f>'Despesa - Access'!O10</f>
        <v>0</v>
      </c>
      <c r="G26" s="94"/>
      <c r="H26"/>
      <c r="I26"/>
      <c r="J26"/>
      <c r="K26"/>
      <c r="L26"/>
      <c r="M26"/>
      <c r="N26"/>
      <c r="O26"/>
      <c r="P26"/>
      <c r="Q26"/>
      <c r="R26"/>
    </row>
    <row r="27" spans="1:18" x14ac:dyDescent="0.2">
      <c r="A27" s="2" t="s">
        <v>62</v>
      </c>
      <c r="B27" s="2" t="s">
        <v>84</v>
      </c>
      <c r="C27" s="9">
        <f>'Despesa - Access'!O11</f>
        <v>0</v>
      </c>
      <c r="G27" s="94"/>
      <c r="H27"/>
      <c r="I27"/>
      <c r="J27"/>
      <c r="K27"/>
      <c r="L27"/>
      <c r="M27"/>
      <c r="N27"/>
      <c r="O27"/>
      <c r="P27"/>
      <c r="Q27"/>
      <c r="R27"/>
    </row>
    <row r="28" spans="1:18" x14ac:dyDescent="0.2">
      <c r="A28" s="2" t="s">
        <v>63</v>
      </c>
      <c r="B28" s="2" t="s">
        <v>24</v>
      </c>
      <c r="C28" s="9">
        <f>'Despesa - Access'!O12</f>
        <v>0</v>
      </c>
      <c r="G28" s="94"/>
      <c r="H28"/>
      <c r="I28"/>
      <c r="J28"/>
      <c r="K28"/>
      <c r="L28"/>
      <c r="M28"/>
      <c r="N28"/>
      <c r="O28"/>
      <c r="P28"/>
      <c r="Q28"/>
      <c r="R28"/>
    </row>
    <row r="29" spans="1:18" x14ac:dyDescent="0.2">
      <c r="A29" s="2" t="s">
        <v>64</v>
      </c>
      <c r="B29" s="2" t="s">
        <v>25</v>
      </c>
      <c r="C29" s="9">
        <f>'Despesa - Access'!O13</f>
        <v>0</v>
      </c>
      <c r="G29" s="94"/>
      <c r="H29"/>
      <c r="I29"/>
      <c r="J29"/>
      <c r="K29"/>
      <c r="L29"/>
      <c r="M29"/>
      <c r="N29"/>
      <c r="O29"/>
      <c r="P29"/>
      <c r="Q29"/>
      <c r="R29"/>
    </row>
    <row r="30" spans="1:18" x14ac:dyDescent="0.2">
      <c r="A30" s="2" t="s">
        <v>65</v>
      </c>
      <c r="B30" s="2" t="s">
        <v>26</v>
      </c>
      <c r="C30" s="9">
        <f>'Despesa - Access'!O14</f>
        <v>0</v>
      </c>
      <c r="G30" s="94"/>
      <c r="H30"/>
      <c r="I30"/>
      <c r="J30"/>
      <c r="K30"/>
      <c r="L30"/>
      <c r="M30"/>
      <c r="N30"/>
      <c r="O30"/>
      <c r="P30"/>
      <c r="Q30"/>
      <c r="R30"/>
    </row>
    <row r="31" spans="1:18" x14ac:dyDescent="0.2">
      <c r="A31" s="2" t="s">
        <v>66</v>
      </c>
      <c r="B31" s="2" t="s">
        <v>27</v>
      </c>
      <c r="C31" s="9">
        <f>'Despesa - Access'!O15</f>
        <v>0</v>
      </c>
      <c r="G31" s="94"/>
      <c r="H31"/>
      <c r="I31"/>
      <c r="J31"/>
      <c r="K31"/>
      <c r="L31"/>
      <c r="M31"/>
      <c r="N31"/>
      <c r="O31"/>
      <c r="P31"/>
      <c r="Q31"/>
      <c r="R31"/>
    </row>
    <row r="32" spans="1:18" x14ac:dyDescent="0.2">
      <c r="A32" s="2" t="s">
        <v>67</v>
      </c>
      <c r="B32" s="2" t="s">
        <v>28</v>
      </c>
      <c r="C32" s="9">
        <f>'Despesa - Access'!O16</f>
        <v>0</v>
      </c>
      <c r="G32" s="94"/>
      <c r="H32"/>
      <c r="I32"/>
      <c r="J32"/>
      <c r="K32"/>
      <c r="L32"/>
      <c r="M32"/>
      <c r="N32"/>
      <c r="O32"/>
      <c r="P32"/>
      <c r="Q32"/>
      <c r="R32"/>
    </row>
    <row r="33" spans="1:18" x14ac:dyDescent="0.2">
      <c r="A33" s="2" t="s">
        <v>68</v>
      </c>
      <c r="B33" s="2" t="s">
        <v>29</v>
      </c>
      <c r="C33" s="9">
        <f>'Despesa - Access'!O17</f>
        <v>0</v>
      </c>
      <c r="G33" s="94"/>
      <c r="H33"/>
      <c r="I33"/>
      <c r="J33"/>
      <c r="K33"/>
      <c r="L33"/>
      <c r="M33"/>
      <c r="N33"/>
      <c r="O33"/>
      <c r="P33"/>
      <c r="Q33"/>
      <c r="R33"/>
    </row>
    <row r="34" spans="1:18" ht="63.75" x14ac:dyDescent="0.2">
      <c r="A34" s="6" t="s">
        <v>69</v>
      </c>
      <c r="B34" s="7" t="s">
        <v>266</v>
      </c>
      <c r="C34" s="9">
        <f>'Despesa - Access'!O18</f>
        <v>0</v>
      </c>
      <c r="F34" s="111" t="s">
        <v>379</v>
      </c>
      <c r="G34" s="94"/>
      <c r="H34"/>
      <c r="I34"/>
      <c r="J34"/>
      <c r="K34"/>
      <c r="L34"/>
      <c r="M34"/>
      <c r="N34"/>
      <c r="O34"/>
      <c r="P34"/>
      <c r="Q34"/>
      <c r="R34"/>
    </row>
    <row r="35" spans="1:18" x14ac:dyDescent="0.2">
      <c r="A35" s="2" t="s">
        <v>70</v>
      </c>
      <c r="B35" s="2" t="s">
        <v>30</v>
      </c>
      <c r="C35" s="9">
        <f>'Despesa - Access'!O19</f>
        <v>0</v>
      </c>
      <c r="F35" s="87">
        <f>+F48+F17</f>
        <v>-219939.5</v>
      </c>
      <c r="G35" s="94"/>
      <c r="H35"/>
      <c r="I35"/>
      <c r="J35"/>
      <c r="K35"/>
      <c r="L35"/>
      <c r="M35"/>
      <c r="N35"/>
      <c r="O35"/>
      <c r="P35"/>
      <c r="Q35"/>
      <c r="R35"/>
    </row>
    <row r="36" spans="1:18" x14ac:dyDescent="0.2">
      <c r="A36" s="2" t="s">
        <v>71</v>
      </c>
      <c r="B36" s="2" t="s">
        <v>254</v>
      </c>
      <c r="C36" s="9">
        <f>'Despesa - Access'!O20</f>
        <v>0</v>
      </c>
      <c r="G36" s="94"/>
      <c r="H36"/>
      <c r="I36"/>
      <c r="J36"/>
      <c r="K36"/>
      <c r="L36"/>
      <c r="M36"/>
      <c r="N36"/>
      <c r="O36"/>
      <c r="P36"/>
      <c r="Q36"/>
      <c r="R36"/>
    </row>
    <row r="37" spans="1:18" x14ac:dyDescent="0.2">
      <c r="A37" s="2" t="s">
        <v>72</v>
      </c>
      <c r="B37" s="2" t="s">
        <v>31</v>
      </c>
      <c r="C37" s="9">
        <f>'Despesa - Access'!O21</f>
        <v>0</v>
      </c>
      <c r="G37" s="94"/>
      <c r="H37"/>
      <c r="I37"/>
      <c r="J37"/>
      <c r="K37"/>
      <c r="L37"/>
      <c r="M37"/>
      <c r="N37"/>
      <c r="O37"/>
      <c r="P37"/>
      <c r="Q37"/>
      <c r="R37"/>
    </row>
    <row r="38" spans="1:18" ht="25.5" x14ac:dyDescent="0.2">
      <c r="A38" s="6" t="s">
        <v>73</v>
      </c>
      <c r="B38" s="25" t="s">
        <v>85</v>
      </c>
      <c r="C38" s="9">
        <f>'Despesa - Access'!O22</f>
        <v>0</v>
      </c>
      <c r="G38" s="94"/>
      <c r="H38"/>
      <c r="I38"/>
      <c r="J38"/>
      <c r="K38"/>
      <c r="L38"/>
      <c r="M38"/>
      <c r="N38"/>
      <c r="O38"/>
      <c r="P38"/>
      <c r="Q38"/>
      <c r="R38"/>
    </row>
    <row r="39" spans="1:18" x14ac:dyDescent="0.2">
      <c r="A39" s="2" t="s">
        <v>74</v>
      </c>
      <c r="B39" s="2" t="s">
        <v>32</v>
      </c>
      <c r="C39" s="9">
        <f>'Despesa - Access'!O23</f>
        <v>0</v>
      </c>
      <c r="G39" s="94"/>
      <c r="H39"/>
      <c r="I39"/>
      <c r="J39"/>
      <c r="K39"/>
      <c r="L39"/>
      <c r="M39"/>
      <c r="N39"/>
      <c r="O39"/>
      <c r="P39"/>
      <c r="Q39"/>
      <c r="R39"/>
    </row>
    <row r="40" spans="1:18" x14ac:dyDescent="0.2">
      <c r="A40" s="2" t="s">
        <v>75</v>
      </c>
      <c r="B40" s="2" t="s">
        <v>33</v>
      </c>
      <c r="C40" s="9">
        <f>'Despesa - Access'!O24</f>
        <v>0</v>
      </c>
      <c r="G40" s="94"/>
      <c r="H40"/>
      <c r="I40"/>
      <c r="J40"/>
      <c r="K40"/>
      <c r="L40"/>
      <c r="M40"/>
      <c r="N40"/>
      <c r="O40"/>
      <c r="P40"/>
      <c r="Q40"/>
      <c r="R40"/>
    </row>
    <row r="41" spans="1:18" x14ac:dyDescent="0.2">
      <c r="A41" s="2" t="s">
        <v>76</v>
      </c>
      <c r="B41" s="2" t="s">
        <v>34</v>
      </c>
      <c r="C41" s="9">
        <f>'Despesa - Access'!O25</f>
        <v>0</v>
      </c>
      <c r="G41" s="94"/>
      <c r="H41"/>
      <c r="I41"/>
      <c r="J41"/>
      <c r="K41"/>
      <c r="L41"/>
      <c r="M41"/>
      <c r="N41"/>
      <c r="O41"/>
      <c r="P41"/>
      <c r="Q41"/>
      <c r="R41"/>
    </row>
    <row r="42" spans="1:18" x14ac:dyDescent="0.2">
      <c r="A42" s="2" t="s">
        <v>77</v>
      </c>
      <c r="B42" s="2" t="s">
        <v>35</v>
      </c>
      <c r="C42" s="9">
        <f>'Despesa - Access'!O26</f>
        <v>0</v>
      </c>
      <c r="G42" s="94"/>
      <c r="H42"/>
      <c r="I42"/>
      <c r="J42"/>
      <c r="K42"/>
      <c r="L42"/>
      <c r="M42"/>
      <c r="N42"/>
      <c r="O42"/>
      <c r="P42"/>
      <c r="Q42"/>
      <c r="R42"/>
    </row>
    <row r="43" spans="1:18" x14ac:dyDescent="0.2">
      <c r="A43" s="2" t="s">
        <v>78</v>
      </c>
      <c r="B43" s="2" t="s">
        <v>36</v>
      </c>
      <c r="C43" s="9">
        <f>'Despesa - Access'!O27</f>
        <v>0</v>
      </c>
      <c r="G43" s="94"/>
      <c r="H43"/>
      <c r="I43"/>
      <c r="J43"/>
      <c r="K43"/>
      <c r="L43"/>
      <c r="M43"/>
      <c r="N43"/>
      <c r="O43"/>
      <c r="P43"/>
      <c r="Q43"/>
      <c r="R43"/>
    </row>
    <row r="44" spans="1:18" x14ac:dyDescent="0.2">
      <c r="A44" s="2" t="s">
        <v>79</v>
      </c>
      <c r="B44" s="2" t="s">
        <v>37</v>
      </c>
      <c r="C44" s="9">
        <f>'Despesa - Access'!O28</f>
        <v>0</v>
      </c>
      <c r="G44" s="94"/>
      <c r="H44"/>
      <c r="I44"/>
      <c r="J44"/>
      <c r="K44"/>
      <c r="L44"/>
      <c r="M44"/>
      <c r="N44"/>
      <c r="O44"/>
      <c r="P44"/>
      <c r="Q44"/>
      <c r="R44"/>
    </row>
    <row r="45" spans="1:18" x14ac:dyDescent="0.2">
      <c r="A45" s="2" t="s">
        <v>80</v>
      </c>
      <c r="B45" s="2" t="s">
        <v>86</v>
      </c>
      <c r="C45" s="9">
        <f>'Despesa - Access'!O29</f>
        <v>0</v>
      </c>
      <c r="G45" s="94"/>
      <c r="H45"/>
      <c r="I45"/>
      <c r="J45"/>
      <c r="K45"/>
      <c r="L45"/>
      <c r="M45"/>
      <c r="N45"/>
      <c r="O45"/>
      <c r="P45"/>
      <c r="Q45"/>
      <c r="R45"/>
    </row>
    <row r="46" spans="1:18" x14ac:dyDescent="0.2">
      <c r="A46" s="2" t="s">
        <v>81</v>
      </c>
      <c r="B46" s="2" t="s">
        <v>38</v>
      </c>
      <c r="C46" s="9">
        <f>'Despesa - Access'!O30</f>
        <v>0</v>
      </c>
      <c r="G46" s="94"/>
      <c r="H46"/>
      <c r="I46"/>
      <c r="J46"/>
      <c r="K46"/>
      <c r="L46"/>
      <c r="M46"/>
      <c r="N46"/>
      <c r="O46"/>
      <c r="P46"/>
      <c r="Q46"/>
      <c r="R46"/>
    </row>
    <row r="47" spans="1:18" x14ac:dyDescent="0.2">
      <c r="A47" s="2" t="s">
        <v>82</v>
      </c>
      <c r="B47" s="2" t="s">
        <v>39</v>
      </c>
      <c r="C47" s="9">
        <f>'Despesa - Access'!O31</f>
        <v>0</v>
      </c>
      <c r="D47" s="109" t="s">
        <v>376</v>
      </c>
      <c r="E47" s="109" t="s">
        <v>377</v>
      </c>
      <c r="F47" s="109" t="s">
        <v>378</v>
      </c>
      <c r="G47" s="94"/>
      <c r="H47"/>
      <c r="I47"/>
      <c r="J47"/>
      <c r="K47"/>
      <c r="L47"/>
      <c r="M47"/>
      <c r="N47"/>
      <c r="O47"/>
      <c r="P47"/>
      <c r="Q47"/>
      <c r="R47"/>
    </row>
    <row r="48" spans="1:18" x14ac:dyDescent="0.2">
      <c r="A48" s="118" t="s">
        <v>87</v>
      </c>
      <c r="B48" s="118"/>
      <c r="C48" s="10">
        <f>SUM(C22:C47)</f>
        <v>0</v>
      </c>
      <c r="D48" s="87">
        <v>4171132.02</v>
      </c>
      <c r="E48" s="87">
        <v>-2274050.1</v>
      </c>
      <c r="F48" s="87">
        <v>-6583.69</v>
      </c>
      <c r="G48" s="94">
        <f>+D48+E48+F48</f>
        <v>1890498.23</v>
      </c>
      <c r="H48" s="110"/>
      <c r="I48"/>
      <c r="J48"/>
      <c r="K48"/>
      <c r="L48"/>
      <c r="M48"/>
      <c r="N48"/>
      <c r="O48"/>
      <c r="P48"/>
      <c r="Q48"/>
      <c r="R48"/>
    </row>
    <row r="49" spans="1:18" x14ac:dyDescent="0.2">
      <c r="G49" s="94"/>
      <c r="H49"/>
      <c r="I49"/>
      <c r="J49"/>
      <c r="K49"/>
      <c r="L49"/>
      <c r="M49"/>
      <c r="N49"/>
      <c r="O49"/>
      <c r="P49"/>
      <c r="Q49"/>
      <c r="R49"/>
    </row>
    <row r="50" spans="1:18" x14ac:dyDescent="0.2">
      <c r="A50" s="4" t="s">
        <v>246</v>
      </c>
      <c r="G50" s="94"/>
      <c r="H50"/>
      <c r="I50"/>
      <c r="J50"/>
      <c r="K50"/>
      <c r="L50"/>
      <c r="M50"/>
      <c r="N50"/>
      <c r="O50"/>
      <c r="P50"/>
      <c r="Q50"/>
      <c r="R50"/>
    </row>
    <row r="51" spans="1:18" x14ac:dyDescent="0.2">
      <c r="G51" s="94"/>
      <c r="H51"/>
      <c r="I51"/>
      <c r="J51"/>
      <c r="K51"/>
      <c r="L51"/>
      <c r="M51"/>
      <c r="N51"/>
      <c r="O51"/>
      <c r="P51"/>
      <c r="Q51"/>
      <c r="R51"/>
    </row>
    <row r="52" spans="1:18" x14ac:dyDescent="0.2">
      <c r="A52" s="3" t="s">
        <v>54</v>
      </c>
      <c r="B52" s="3" t="s">
        <v>55</v>
      </c>
      <c r="C52" s="11" t="s">
        <v>262</v>
      </c>
      <c r="G52" s="94"/>
      <c r="H52"/>
      <c r="I52"/>
      <c r="J52"/>
      <c r="K52"/>
      <c r="L52"/>
      <c r="M52"/>
      <c r="N52"/>
      <c r="O52"/>
      <c r="P52"/>
      <c r="Q52"/>
      <c r="R52"/>
    </row>
    <row r="53" spans="1:18" x14ac:dyDescent="0.2">
      <c r="A53" s="2" t="s">
        <v>57</v>
      </c>
      <c r="B53" s="2" t="s">
        <v>41</v>
      </c>
      <c r="C53" s="9">
        <f>'Despesa - Access'!O32</f>
        <v>0</v>
      </c>
      <c r="G53" s="94"/>
      <c r="H53"/>
      <c r="I53"/>
      <c r="J53"/>
      <c r="K53"/>
      <c r="L53"/>
      <c r="M53"/>
      <c r="N53"/>
      <c r="O53"/>
      <c r="P53"/>
      <c r="Q53"/>
      <c r="R53"/>
    </row>
    <row r="54" spans="1:18" x14ac:dyDescent="0.2">
      <c r="A54" s="2" t="s">
        <v>58</v>
      </c>
      <c r="B54" s="2" t="s">
        <v>42</v>
      </c>
      <c r="C54" s="9">
        <f>'Despesa - Access'!O33</f>
        <v>0</v>
      </c>
      <c r="G54" s="94"/>
      <c r="H54"/>
      <c r="I54"/>
      <c r="J54"/>
      <c r="K54"/>
      <c r="L54"/>
      <c r="M54"/>
      <c r="N54"/>
      <c r="O54"/>
      <c r="P54"/>
      <c r="Q54"/>
      <c r="R54"/>
    </row>
    <row r="55" spans="1:18" x14ac:dyDescent="0.2">
      <c r="A55" s="2" t="s">
        <v>59</v>
      </c>
      <c r="B55" s="2" t="s">
        <v>83</v>
      </c>
      <c r="C55" s="9">
        <f>'Despesa - Access'!O34</f>
        <v>0</v>
      </c>
      <c r="G55" s="94"/>
      <c r="H55"/>
      <c r="I55"/>
      <c r="J55"/>
      <c r="K55"/>
      <c r="L55"/>
      <c r="M55"/>
      <c r="N55"/>
      <c r="O55"/>
      <c r="P55"/>
      <c r="Q55"/>
      <c r="R55"/>
    </row>
    <row r="56" spans="1:18" x14ac:dyDescent="0.2">
      <c r="A56" s="2" t="s">
        <v>60</v>
      </c>
      <c r="B56" s="2" t="s">
        <v>43</v>
      </c>
      <c r="C56" s="9">
        <f>'Despesa - Access'!O35</f>
        <v>0</v>
      </c>
      <c r="G56" s="94"/>
      <c r="H56"/>
      <c r="I56"/>
      <c r="J56"/>
      <c r="K56"/>
      <c r="L56"/>
      <c r="M56"/>
      <c r="N56"/>
      <c r="O56"/>
      <c r="P56"/>
      <c r="Q56"/>
      <c r="R56"/>
    </row>
    <row r="57" spans="1:18" x14ac:dyDescent="0.2">
      <c r="A57" s="2" t="s">
        <v>61</v>
      </c>
      <c r="B57" s="2" t="s">
        <v>44</v>
      </c>
      <c r="C57" s="9">
        <f>'Despesa - Access'!O36</f>
        <v>0</v>
      </c>
      <c r="D57" s="109" t="s">
        <v>376</v>
      </c>
      <c r="E57" s="109" t="s">
        <v>377</v>
      </c>
      <c r="F57" s="109" t="s">
        <v>378</v>
      </c>
      <c r="G57" s="94"/>
      <c r="H57"/>
      <c r="I57"/>
      <c r="J57"/>
      <c r="K57"/>
      <c r="L57"/>
      <c r="M57"/>
      <c r="N57"/>
      <c r="O57"/>
      <c r="P57"/>
      <c r="Q57"/>
      <c r="R57"/>
    </row>
    <row r="58" spans="1:18" x14ac:dyDescent="0.2">
      <c r="A58" s="118" t="s">
        <v>87</v>
      </c>
      <c r="B58" s="118"/>
      <c r="C58" s="10">
        <f>SUM(C53:C57)</f>
        <v>0</v>
      </c>
      <c r="D58" s="87">
        <v>250740.39</v>
      </c>
      <c r="E58" s="87">
        <v>-2031304.44</v>
      </c>
      <c r="F58" s="87">
        <v>0</v>
      </c>
      <c r="G58" s="94">
        <f>+D58+E58+F58</f>
        <v>-1780564.0499999998</v>
      </c>
      <c r="H58"/>
      <c r="I58"/>
      <c r="J58"/>
      <c r="K58"/>
      <c r="L58"/>
      <c r="M58"/>
      <c r="N58"/>
      <c r="O58"/>
      <c r="P58"/>
      <c r="Q58"/>
      <c r="R58"/>
    </row>
    <row r="59" spans="1:18" x14ac:dyDescent="0.2">
      <c r="G59" s="94"/>
      <c r="H59"/>
      <c r="I59"/>
      <c r="J59"/>
      <c r="K59"/>
      <c r="L59"/>
      <c r="M59"/>
      <c r="N59"/>
      <c r="O59"/>
      <c r="P59"/>
      <c r="Q59"/>
      <c r="R59"/>
    </row>
    <row r="60" spans="1:18" x14ac:dyDescent="0.2">
      <c r="A60" s="4" t="s">
        <v>89</v>
      </c>
      <c r="F60" s="106"/>
      <c r="G60" s="94"/>
      <c r="H60"/>
      <c r="I60"/>
      <c r="J60"/>
      <c r="K60"/>
      <c r="L60"/>
      <c r="M60"/>
      <c r="N60"/>
      <c r="O60"/>
      <c r="P60"/>
      <c r="Q60"/>
      <c r="R60"/>
    </row>
    <row r="61" spans="1:18" x14ac:dyDescent="0.2">
      <c r="E61" s="107"/>
      <c r="F61" s="106"/>
      <c r="G61" s="94"/>
      <c r="H61"/>
      <c r="I61"/>
      <c r="J61"/>
      <c r="K61"/>
      <c r="L61"/>
      <c r="M61"/>
      <c r="N61"/>
      <c r="O61"/>
      <c r="P61"/>
      <c r="Q61"/>
      <c r="R61"/>
    </row>
    <row r="62" spans="1:18" x14ac:dyDescent="0.2">
      <c r="A62" s="3" t="s">
        <v>54</v>
      </c>
      <c r="B62" s="3" t="s">
        <v>55</v>
      </c>
      <c r="C62" s="11" t="s">
        <v>262</v>
      </c>
      <c r="E62" s="107"/>
      <c r="F62" s="106"/>
      <c r="G62" s="94"/>
      <c r="H62"/>
      <c r="I62"/>
      <c r="J62"/>
      <c r="K62"/>
      <c r="L62"/>
      <c r="M62"/>
      <c r="N62"/>
      <c r="O62"/>
      <c r="P62"/>
      <c r="Q62"/>
      <c r="R62"/>
    </row>
    <row r="63" spans="1:18" x14ac:dyDescent="0.2">
      <c r="A63" s="2" t="s">
        <v>57</v>
      </c>
      <c r="B63" s="2" t="s">
        <v>46</v>
      </c>
      <c r="C63" s="9">
        <f>'Despesa - Access'!O37</f>
        <v>0</v>
      </c>
      <c r="G63" s="94"/>
      <c r="H63"/>
      <c r="I63"/>
      <c r="J63"/>
      <c r="K63"/>
      <c r="L63"/>
      <c r="M63"/>
      <c r="N63"/>
      <c r="O63"/>
      <c r="P63"/>
      <c r="Q63"/>
      <c r="R63"/>
    </row>
    <row r="64" spans="1:18" x14ac:dyDescent="0.2">
      <c r="A64" s="2" t="s">
        <v>58</v>
      </c>
      <c r="B64" s="2" t="s">
        <v>47</v>
      </c>
      <c r="C64" s="9">
        <f>'Despesa - Access'!O38</f>
        <v>0</v>
      </c>
      <c r="G64" s="94"/>
      <c r="H64"/>
      <c r="I64"/>
      <c r="J64"/>
      <c r="K64"/>
      <c r="L64"/>
      <c r="M64"/>
      <c r="N64"/>
      <c r="O64"/>
      <c r="P64"/>
      <c r="Q64"/>
      <c r="R64"/>
    </row>
    <row r="65" spans="1:18" x14ac:dyDescent="0.2">
      <c r="A65" s="118" t="s">
        <v>87</v>
      </c>
      <c r="B65" s="118"/>
      <c r="C65" s="10">
        <f>SUM(C63:C64)</f>
        <v>0</v>
      </c>
      <c r="G65" s="94"/>
      <c r="H65"/>
      <c r="I65"/>
      <c r="J65"/>
      <c r="K65"/>
      <c r="L65"/>
      <c r="M65"/>
      <c r="N65"/>
      <c r="O65"/>
      <c r="P65"/>
      <c r="Q65"/>
      <c r="R65"/>
    </row>
    <row r="66" spans="1:18" x14ac:dyDescent="0.2">
      <c r="G66" s="94"/>
      <c r="H66"/>
      <c r="I66"/>
      <c r="J66"/>
      <c r="K66"/>
      <c r="L66"/>
      <c r="M66"/>
      <c r="N66"/>
      <c r="O66"/>
      <c r="P66"/>
      <c r="Q66"/>
      <c r="R66"/>
    </row>
    <row r="67" spans="1:18" x14ac:dyDescent="0.2">
      <c r="A67" s="4" t="s">
        <v>90</v>
      </c>
      <c r="G67" s="94"/>
      <c r="H67"/>
      <c r="I67"/>
      <c r="J67"/>
      <c r="K67"/>
      <c r="L67"/>
      <c r="M67"/>
      <c r="N67"/>
      <c r="O67"/>
      <c r="P67"/>
      <c r="Q67"/>
      <c r="R67"/>
    </row>
    <row r="68" spans="1:18" x14ac:dyDescent="0.2">
      <c r="G68" s="94"/>
      <c r="H68"/>
      <c r="I68"/>
      <c r="J68"/>
      <c r="K68"/>
      <c r="L68"/>
      <c r="M68"/>
      <c r="N68"/>
      <c r="O68"/>
      <c r="P68"/>
      <c r="Q68"/>
      <c r="R68"/>
    </row>
    <row r="69" spans="1:18" x14ac:dyDescent="0.2">
      <c r="A69" s="3" t="s">
        <v>54</v>
      </c>
      <c r="B69" s="3" t="s">
        <v>55</v>
      </c>
      <c r="C69" s="11" t="s">
        <v>262</v>
      </c>
      <c r="G69" s="94"/>
      <c r="H69"/>
      <c r="I69"/>
      <c r="J69"/>
      <c r="K69"/>
      <c r="L69"/>
      <c r="M69"/>
      <c r="N69"/>
      <c r="O69"/>
      <c r="P69"/>
      <c r="Q69"/>
      <c r="R69"/>
    </row>
    <row r="70" spans="1:18" x14ac:dyDescent="0.2">
      <c r="A70" s="2" t="s">
        <v>57</v>
      </c>
      <c r="B70" s="2" t="s">
        <v>91</v>
      </c>
      <c r="C70" s="9">
        <f>'Financeiro - Access'!P2</f>
        <v>0</v>
      </c>
      <c r="G70" s="94"/>
      <c r="H70"/>
      <c r="I70"/>
      <c r="J70"/>
      <c r="K70"/>
      <c r="L70"/>
      <c r="M70"/>
      <c r="N70"/>
      <c r="O70"/>
      <c r="P70"/>
      <c r="Q70"/>
      <c r="R70"/>
    </row>
    <row r="71" spans="1:18" x14ac:dyDescent="0.2">
      <c r="A71" s="2" t="s">
        <v>58</v>
      </c>
      <c r="B71" s="2" t="s">
        <v>92</v>
      </c>
      <c r="C71" s="9">
        <f>'Financeiro - Access'!P3</f>
        <v>0</v>
      </c>
      <c r="G71" s="94"/>
      <c r="H71"/>
      <c r="I71"/>
      <c r="J71"/>
      <c r="K71"/>
      <c r="L71"/>
      <c r="M71"/>
      <c r="N71"/>
      <c r="O71"/>
      <c r="P71"/>
      <c r="Q71"/>
      <c r="R71"/>
    </row>
    <row r="72" spans="1:18" x14ac:dyDescent="0.2">
      <c r="A72" s="2" t="s">
        <v>59</v>
      </c>
      <c r="B72" s="2" t="s">
        <v>161</v>
      </c>
      <c r="C72" s="9">
        <f>'Financeiro - Access'!P4</f>
        <v>0</v>
      </c>
      <c r="G72" s="94"/>
      <c r="H72"/>
      <c r="I72"/>
      <c r="J72"/>
      <c r="K72"/>
      <c r="L72"/>
      <c r="M72"/>
      <c r="N72"/>
      <c r="O72"/>
      <c r="P72"/>
      <c r="Q72"/>
      <c r="R72"/>
    </row>
    <row r="73" spans="1:18" x14ac:dyDescent="0.2">
      <c r="A73" s="2" t="s">
        <v>60</v>
      </c>
      <c r="B73" s="2" t="s">
        <v>255</v>
      </c>
      <c r="C73" s="9">
        <f>'Financeiro - Access'!P5</f>
        <v>0</v>
      </c>
      <c r="G73" s="94"/>
      <c r="H73"/>
      <c r="I73"/>
      <c r="J73"/>
      <c r="K73"/>
      <c r="L73"/>
      <c r="M73"/>
      <c r="N73"/>
      <c r="O73"/>
      <c r="P73"/>
      <c r="Q73"/>
      <c r="R73"/>
    </row>
    <row r="74" spans="1:18" x14ac:dyDescent="0.2">
      <c r="A74" s="118" t="s">
        <v>87</v>
      </c>
      <c r="B74" s="118"/>
      <c r="C74" s="10">
        <f>SUM(C70:C73)</f>
        <v>0</v>
      </c>
      <c r="G74" s="94"/>
      <c r="H74"/>
      <c r="I74"/>
      <c r="J74"/>
      <c r="K74"/>
      <c r="L74"/>
      <c r="M74"/>
      <c r="N74"/>
      <c r="O74"/>
      <c r="P74"/>
      <c r="Q74"/>
      <c r="R74"/>
    </row>
    <row r="75" spans="1:18" x14ac:dyDescent="0.2">
      <c r="G75" s="94"/>
      <c r="H75"/>
      <c r="I75"/>
      <c r="J75"/>
      <c r="K75"/>
      <c r="L75"/>
      <c r="M75"/>
      <c r="N75"/>
      <c r="O75"/>
      <c r="P75"/>
      <c r="Q75"/>
      <c r="R75"/>
    </row>
    <row r="76" spans="1:18" x14ac:dyDescent="0.2">
      <c r="A76" s="4" t="s">
        <v>239</v>
      </c>
      <c r="G76" s="94"/>
      <c r="H76"/>
      <c r="I76"/>
      <c r="J76"/>
      <c r="K76"/>
      <c r="L76"/>
      <c r="M76"/>
      <c r="N76"/>
      <c r="O76"/>
      <c r="P76"/>
      <c r="Q76"/>
      <c r="R76"/>
    </row>
    <row r="77" spans="1:18" x14ac:dyDescent="0.2">
      <c r="G77" s="94"/>
      <c r="H77"/>
      <c r="I77"/>
      <c r="J77"/>
      <c r="K77"/>
      <c r="L77"/>
      <c r="M77"/>
      <c r="N77"/>
      <c r="O77"/>
      <c r="P77"/>
      <c r="Q77"/>
      <c r="R77"/>
    </row>
    <row r="78" spans="1:18" x14ac:dyDescent="0.2">
      <c r="A78" s="3" t="s">
        <v>54</v>
      </c>
      <c r="B78" s="3" t="s">
        <v>55</v>
      </c>
      <c r="C78" s="11" t="s">
        <v>261</v>
      </c>
      <c r="G78" s="94"/>
      <c r="H78"/>
      <c r="I78"/>
      <c r="J78"/>
      <c r="K78"/>
      <c r="L78"/>
      <c r="M78"/>
      <c r="N78"/>
      <c r="O78"/>
      <c r="P78"/>
      <c r="Q78"/>
      <c r="R78"/>
    </row>
    <row r="79" spans="1:18" x14ac:dyDescent="0.2">
      <c r="A79" s="2" t="s">
        <v>57</v>
      </c>
      <c r="B79" s="2" t="s">
        <v>256</v>
      </c>
      <c r="C79" s="9"/>
      <c r="H79"/>
      <c r="I79"/>
      <c r="J79"/>
      <c r="K79"/>
      <c r="L79"/>
      <c r="M79"/>
      <c r="N79"/>
      <c r="O79"/>
      <c r="P79"/>
      <c r="Q79"/>
      <c r="R79"/>
    </row>
    <row r="80" spans="1:18" x14ac:dyDescent="0.2">
      <c r="A80" s="2" t="s">
        <v>58</v>
      </c>
      <c r="B80" s="2" t="s">
        <v>257</v>
      </c>
      <c r="C80" s="9"/>
      <c r="H80"/>
      <c r="I80"/>
      <c r="J80"/>
      <c r="K80"/>
      <c r="L80"/>
      <c r="M80"/>
      <c r="N80"/>
      <c r="O80"/>
      <c r="P80"/>
      <c r="Q80"/>
      <c r="R80"/>
    </row>
    <row r="81" spans="1:18" x14ac:dyDescent="0.2">
      <c r="A81" s="2" t="s">
        <v>59</v>
      </c>
      <c r="B81" s="2" t="s">
        <v>258</v>
      </c>
      <c r="C81" s="9"/>
      <c r="H81"/>
      <c r="I81"/>
      <c r="J81"/>
      <c r="K81"/>
      <c r="L81"/>
      <c r="M81"/>
      <c r="N81"/>
      <c r="O81"/>
      <c r="P81"/>
      <c r="Q81"/>
      <c r="R81"/>
    </row>
    <row r="82" spans="1:18" x14ac:dyDescent="0.2">
      <c r="A82" s="2" t="s">
        <v>60</v>
      </c>
      <c r="B82" s="2" t="s">
        <v>93</v>
      </c>
      <c r="C82" s="9">
        <v>906883</v>
      </c>
      <c r="H82"/>
      <c r="I82"/>
      <c r="J82"/>
      <c r="K82"/>
      <c r="L82"/>
      <c r="M82"/>
      <c r="N82"/>
      <c r="O82"/>
      <c r="P82"/>
      <c r="Q82"/>
      <c r="R82"/>
    </row>
    <row r="83" spans="1:18" x14ac:dyDescent="0.2">
      <c r="A83" s="118" t="s">
        <v>87</v>
      </c>
      <c r="B83" s="118"/>
      <c r="C83" s="10">
        <f>SUM(C79:C82)</f>
        <v>906883</v>
      </c>
    </row>
    <row r="84" spans="1:18" x14ac:dyDescent="0.2">
      <c r="A84" s="130" t="s">
        <v>310</v>
      </c>
      <c r="B84" s="130"/>
      <c r="C84" s="130"/>
    </row>
    <row r="85" spans="1:18" x14ac:dyDescent="0.2">
      <c r="A85" s="132"/>
      <c r="B85" s="132"/>
      <c r="C85" s="132"/>
    </row>
    <row r="89" spans="1:18" x14ac:dyDescent="0.2">
      <c r="A89" s="136" t="s">
        <v>170</v>
      </c>
      <c r="B89" s="136"/>
      <c r="C89" s="136"/>
      <c r="D89" s="136"/>
      <c r="E89" s="136"/>
      <c r="F89" s="94"/>
      <c r="H89"/>
    </row>
    <row r="90" spans="1:18" x14ac:dyDescent="0.2">
      <c r="A90" s="93"/>
      <c r="B90" s="93"/>
      <c r="C90" s="93"/>
      <c r="F90" s="94"/>
      <c r="H90"/>
    </row>
    <row r="91" spans="1:18" x14ac:dyDescent="0.2">
      <c r="C91" s="11" t="s">
        <v>182</v>
      </c>
      <c r="D91" s="86" t="s">
        <v>181</v>
      </c>
      <c r="E91" s="86" t="s">
        <v>87</v>
      </c>
      <c r="F91" s="94"/>
      <c r="G91" s="94"/>
      <c r="H91"/>
    </row>
    <row r="92" spans="1:18" x14ac:dyDescent="0.2">
      <c r="A92" s="119" t="s">
        <v>352</v>
      </c>
      <c r="B92" s="116"/>
      <c r="C92" s="9">
        <f>123922290.4-219939.5-4710779.93</f>
        <v>118991570.97</v>
      </c>
      <c r="D92" s="87">
        <f>'Anexo I - Nov'!C92</f>
        <v>111644556.42</v>
      </c>
      <c r="E92" s="87">
        <f>+C92-D92</f>
        <v>7347014.549999997</v>
      </c>
      <c r="F92" s="94"/>
      <c r="G92" s="94"/>
      <c r="H92"/>
    </row>
    <row r="93" spans="1:18" ht="12.75" customHeight="1" x14ac:dyDescent="0.2">
      <c r="A93" s="119"/>
      <c r="B93" s="116"/>
      <c r="C93" s="9">
        <v>0</v>
      </c>
      <c r="D93" s="87" t="e">
        <f>'Anexo I - Jan'!#REF!</f>
        <v>#REF!</v>
      </c>
      <c r="E93" s="87">
        <v>0</v>
      </c>
      <c r="F93" s="94"/>
      <c r="G93" s="146" t="s">
        <v>356</v>
      </c>
      <c r="H93" s="146"/>
      <c r="I93" s="146"/>
    </row>
    <row r="94" spans="1:18" x14ac:dyDescent="0.2">
      <c r="A94" s="119" t="s">
        <v>238</v>
      </c>
      <c r="B94" s="116"/>
      <c r="C94" s="9">
        <v>0</v>
      </c>
      <c r="D94" s="87" t="e">
        <f>'Anexo I - Jan'!#REF!</f>
        <v>#REF!</v>
      </c>
      <c r="E94" s="87">
        <v>0</v>
      </c>
      <c r="F94" s="94"/>
      <c r="G94" s="146"/>
      <c r="H94" s="146"/>
      <c r="I94" s="146"/>
    </row>
    <row r="95" spans="1:18" x14ac:dyDescent="0.2">
      <c r="A95" s="120" t="s">
        <v>168</v>
      </c>
      <c r="B95" s="120"/>
      <c r="C95" s="120"/>
      <c r="D95" s="120"/>
      <c r="E95" s="88">
        <f>SUM(E92:E94)</f>
        <v>7347014.549999997</v>
      </c>
      <c r="F95" s="94">
        <f>+E95-E96</f>
        <v>7347014.549999997</v>
      </c>
      <c r="G95" s="146"/>
      <c r="H95" s="146"/>
      <c r="I95" s="146"/>
    </row>
    <row r="96" spans="1:18" x14ac:dyDescent="0.2">
      <c r="A96" s="120" t="s">
        <v>169</v>
      </c>
      <c r="B96" s="120"/>
      <c r="C96" s="120"/>
      <c r="D96" s="120"/>
      <c r="E96" s="88">
        <f>$C$17+$C$48+$C$58+$C$65</f>
        <v>0</v>
      </c>
      <c r="F96" s="94"/>
      <c r="G96" s="94"/>
      <c r="H96"/>
    </row>
    <row r="97" spans="4:9" x14ac:dyDescent="0.2">
      <c r="F97" s="94"/>
      <c r="G97" s="94"/>
      <c r="H97"/>
    </row>
    <row r="98" spans="4:9" x14ac:dyDescent="0.2">
      <c r="F98" s="94"/>
      <c r="G98" s="108"/>
      <c r="H98"/>
    </row>
    <row r="99" spans="4:9" x14ac:dyDescent="0.2">
      <c r="D99" s="89" t="s">
        <v>267</v>
      </c>
      <c r="E99" s="90">
        <f>12497673.48-4710779.93-219939.5</f>
        <v>7566954.0500000007</v>
      </c>
      <c r="F99" s="94"/>
      <c r="G99" s="108"/>
      <c r="H99"/>
    </row>
    <row r="100" spans="4:9" x14ac:dyDescent="0.2">
      <c r="E100" s="89" t="str">
        <f>IF(E96=E99,"despesa OK","Verificar Diferença")</f>
        <v>Verificar Diferença</v>
      </c>
      <c r="F100" s="94"/>
      <c r="G100" s="94"/>
      <c r="H100"/>
    </row>
    <row r="101" spans="4:9" x14ac:dyDescent="0.2">
      <c r="D101" s="94"/>
      <c r="E101" s="94"/>
      <c r="F101" s="94"/>
      <c r="G101" s="94"/>
      <c r="H101"/>
    </row>
    <row r="103" spans="4:9" x14ac:dyDescent="0.2">
      <c r="E103" s="77">
        <f>+E99-E95</f>
        <v>219939.50000000373</v>
      </c>
      <c r="F103" s="145" t="s">
        <v>357</v>
      </c>
      <c r="G103" s="145"/>
      <c r="H103" s="145"/>
      <c r="I103" s="145"/>
    </row>
    <row r="104" spans="4:9" x14ac:dyDescent="0.2">
      <c r="F104" s="145"/>
      <c r="G104" s="145"/>
      <c r="H104" s="145"/>
      <c r="I104" s="145"/>
    </row>
    <row r="105" spans="4:9" x14ac:dyDescent="0.2">
      <c r="F105" s="145"/>
      <c r="G105" s="145"/>
      <c r="H105" s="145"/>
      <c r="I105" s="145"/>
    </row>
  </sheetData>
  <mergeCells count="23">
    <mergeCell ref="A17:B17"/>
    <mergeCell ref="A95:D95"/>
    <mergeCell ref="A96:D96"/>
    <mergeCell ref="A89:E89"/>
    <mergeCell ref="A92:B92"/>
    <mergeCell ref="A93:B93"/>
    <mergeCell ref="A94:B94"/>
    <mergeCell ref="F103:I105"/>
    <mergeCell ref="G93:I95"/>
    <mergeCell ref="A84:C84"/>
    <mergeCell ref="A85:C85"/>
    <mergeCell ref="A1:C1"/>
    <mergeCell ref="B3:C3"/>
    <mergeCell ref="B4:C4"/>
    <mergeCell ref="B5:C5"/>
    <mergeCell ref="A83:B83"/>
    <mergeCell ref="A48:B48"/>
    <mergeCell ref="A58:B58"/>
    <mergeCell ref="A65:B65"/>
    <mergeCell ref="A74:B74"/>
    <mergeCell ref="B6:C6"/>
    <mergeCell ref="B7:C7"/>
    <mergeCell ref="B8:C8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61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71"/>
  <sheetViews>
    <sheetView showGridLines="0" view="pageBreakPreview" zoomScale="115" zoomScaleNormal="100" zoomScaleSheetLayoutView="115" workbookViewId="0">
      <selection activeCell="I24" sqref="I24"/>
    </sheetView>
  </sheetViews>
  <sheetFormatPr defaultRowHeight="12.75" x14ac:dyDescent="0.2"/>
  <cols>
    <col min="1" max="1" width="25.7109375" customWidth="1"/>
    <col min="2" max="2" width="70.7109375" customWidth="1"/>
    <col min="3" max="3" width="20.7109375" style="8" customWidth="1"/>
  </cols>
  <sheetData>
    <row r="1" spans="1:3" x14ac:dyDescent="0.2">
      <c r="A1" s="117" t="s">
        <v>244</v>
      </c>
      <c r="B1" s="117"/>
      <c r="C1" s="117"/>
    </row>
    <row r="3" spans="1:3" x14ac:dyDescent="0.2">
      <c r="A3" s="2" t="s">
        <v>48</v>
      </c>
      <c r="B3" s="119" t="s">
        <v>241</v>
      </c>
      <c r="C3" s="116"/>
    </row>
    <row r="4" spans="1:3" x14ac:dyDescent="0.2">
      <c r="A4" s="2" t="s">
        <v>49</v>
      </c>
      <c r="B4" s="120" t="s">
        <v>242</v>
      </c>
      <c r="C4" s="120"/>
    </row>
    <row r="5" spans="1:3" x14ac:dyDescent="0.2">
      <c r="A5" s="2" t="s">
        <v>50</v>
      </c>
      <c r="B5" s="121" t="s">
        <v>354</v>
      </c>
      <c r="C5" s="120"/>
    </row>
    <row r="6" spans="1:3" x14ac:dyDescent="0.2">
      <c r="A6" s="2" t="s">
        <v>51</v>
      </c>
      <c r="B6" s="120" t="s">
        <v>243</v>
      </c>
      <c r="C6" s="120"/>
    </row>
    <row r="7" spans="1:3" x14ac:dyDescent="0.2">
      <c r="A7" s="2" t="s">
        <v>52</v>
      </c>
      <c r="B7" s="149" t="s">
        <v>381</v>
      </c>
      <c r="C7" s="149"/>
    </row>
    <row r="8" spans="1:3" x14ac:dyDescent="0.2">
      <c r="A8" s="2" t="s">
        <v>53</v>
      </c>
      <c r="B8" s="115">
        <v>43119</v>
      </c>
      <c r="C8" s="116"/>
    </row>
    <row r="10" spans="1:3" x14ac:dyDescent="0.2">
      <c r="A10" s="4" t="s">
        <v>245</v>
      </c>
    </row>
    <row r="12" spans="1:3" x14ac:dyDescent="0.2">
      <c r="A12" s="3" t="s">
        <v>54</v>
      </c>
      <c r="B12" s="3" t="s">
        <v>55</v>
      </c>
      <c r="C12" s="11" t="s">
        <v>261</v>
      </c>
    </row>
    <row r="13" spans="1:3" x14ac:dyDescent="0.2">
      <c r="A13" s="2" t="s">
        <v>57</v>
      </c>
      <c r="B13" s="5" t="s">
        <v>17</v>
      </c>
      <c r="C13" s="10">
        <f>'RP - Access'!E2</f>
        <v>491044.87</v>
      </c>
    </row>
    <row r="14" spans="1:3" x14ac:dyDescent="0.2">
      <c r="A14" s="2" t="s">
        <v>58</v>
      </c>
      <c r="B14" s="5" t="s">
        <v>18</v>
      </c>
      <c r="C14" s="10">
        <f>'RP - Access'!E3</f>
        <v>58480.62</v>
      </c>
    </row>
    <row r="15" spans="1:3" x14ac:dyDescent="0.2">
      <c r="A15" s="2" t="s">
        <v>59</v>
      </c>
      <c r="B15" s="5" t="s">
        <v>259</v>
      </c>
      <c r="C15" s="10">
        <f>'RP - Access'!E4</f>
        <v>11353.09</v>
      </c>
    </row>
    <row r="16" spans="1:3" ht="51" x14ac:dyDescent="0.2">
      <c r="A16" s="6" t="s">
        <v>60</v>
      </c>
      <c r="B16" s="5" t="s">
        <v>263</v>
      </c>
      <c r="C16" s="10">
        <f>'RP - Access'!E5</f>
        <v>0</v>
      </c>
    </row>
    <row r="17" spans="1:3" x14ac:dyDescent="0.2">
      <c r="A17" s="118" t="s">
        <v>87</v>
      </c>
      <c r="B17" s="118"/>
      <c r="C17" s="10">
        <f>SUM(C13:C16)</f>
        <v>560878.57999999996</v>
      </c>
    </row>
    <row r="19" spans="1:3" x14ac:dyDescent="0.2">
      <c r="A19" s="4" t="s">
        <v>88</v>
      </c>
    </row>
    <row r="21" spans="1:3" x14ac:dyDescent="0.2">
      <c r="A21" s="3" t="s">
        <v>54</v>
      </c>
      <c r="B21" s="3" t="s">
        <v>55</v>
      </c>
      <c r="C21" s="11" t="s">
        <v>261</v>
      </c>
    </row>
    <row r="22" spans="1:3" x14ac:dyDescent="0.2">
      <c r="A22" s="2" t="s">
        <v>57</v>
      </c>
      <c r="B22" s="2" t="s">
        <v>19</v>
      </c>
      <c r="C22" s="10">
        <f>'RP - Access'!E6</f>
        <v>0</v>
      </c>
    </row>
    <row r="23" spans="1:3" x14ac:dyDescent="0.2">
      <c r="A23" s="2" t="s">
        <v>58</v>
      </c>
      <c r="B23" s="2" t="s">
        <v>20</v>
      </c>
      <c r="C23" s="10">
        <f>'RP - Access'!E7</f>
        <v>0</v>
      </c>
    </row>
    <row r="24" spans="1:3" x14ac:dyDescent="0.2">
      <c r="A24" s="2" t="s">
        <v>59</v>
      </c>
      <c r="B24" s="2" t="s">
        <v>21</v>
      </c>
      <c r="C24" s="10">
        <f>'RP - Access'!E8</f>
        <v>1398</v>
      </c>
    </row>
    <row r="25" spans="1:3" x14ac:dyDescent="0.2">
      <c r="A25" s="2" t="s">
        <v>60</v>
      </c>
      <c r="B25" s="2" t="s">
        <v>22</v>
      </c>
      <c r="C25" s="10">
        <f>'RP - Access'!E9</f>
        <v>130000.5</v>
      </c>
    </row>
    <row r="26" spans="1:3" x14ac:dyDescent="0.2">
      <c r="A26" s="2" t="s">
        <v>61</v>
      </c>
      <c r="B26" s="2" t="s">
        <v>23</v>
      </c>
      <c r="C26" s="10">
        <f>'RP - Access'!E10</f>
        <v>0</v>
      </c>
    </row>
    <row r="27" spans="1:3" x14ac:dyDescent="0.2">
      <c r="A27" s="2" t="s">
        <v>62</v>
      </c>
      <c r="B27" s="2" t="s">
        <v>84</v>
      </c>
      <c r="C27" s="10">
        <f>'RP - Access'!E11</f>
        <v>0</v>
      </c>
    </row>
    <row r="28" spans="1:3" x14ac:dyDescent="0.2">
      <c r="A28" s="2" t="s">
        <v>63</v>
      </c>
      <c r="B28" s="2" t="s">
        <v>24</v>
      </c>
      <c r="C28" s="10">
        <f>'RP - Access'!E12</f>
        <v>62140</v>
      </c>
    </row>
    <row r="29" spans="1:3" x14ac:dyDescent="0.2">
      <c r="A29" s="2" t="s">
        <v>64</v>
      </c>
      <c r="B29" s="2" t="s">
        <v>25</v>
      </c>
      <c r="C29" s="10">
        <f>'RP - Access'!E13</f>
        <v>49036.639999999999</v>
      </c>
    </row>
    <row r="30" spans="1:3" x14ac:dyDescent="0.2">
      <c r="A30" s="2" t="s">
        <v>65</v>
      </c>
      <c r="B30" s="2" t="s">
        <v>26</v>
      </c>
      <c r="C30" s="10">
        <f>'RP - Access'!E14</f>
        <v>19302.189999999999</v>
      </c>
    </row>
    <row r="31" spans="1:3" x14ac:dyDescent="0.2">
      <c r="A31" s="2" t="s">
        <v>66</v>
      </c>
      <c r="B31" s="2" t="s">
        <v>27</v>
      </c>
      <c r="C31" s="10">
        <f>'RP - Access'!E15</f>
        <v>47700</v>
      </c>
    </row>
    <row r="32" spans="1:3" x14ac:dyDescent="0.2">
      <c r="A32" s="2" t="s">
        <v>67</v>
      </c>
      <c r="B32" s="2" t="s">
        <v>28</v>
      </c>
      <c r="C32" s="10">
        <f>'RP - Access'!E16</f>
        <v>13019.34</v>
      </c>
    </row>
    <row r="33" spans="1:3" x14ac:dyDescent="0.2">
      <c r="A33" s="2" t="s">
        <v>68</v>
      </c>
      <c r="B33" s="2" t="s">
        <v>29</v>
      </c>
      <c r="C33" s="10">
        <f>'RP - Access'!E17</f>
        <v>130573.78</v>
      </c>
    </row>
    <row r="34" spans="1:3" ht="63.75" x14ac:dyDescent="0.2">
      <c r="A34" s="6" t="s">
        <v>69</v>
      </c>
      <c r="B34" s="7" t="s">
        <v>266</v>
      </c>
      <c r="C34" s="10">
        <f>'RP - Access'!E18</f>
        <v>27559.7</v>
      </c>
    </row>
    <row r="35" spans="1:3" x14ac:dyDescent="0.2">
      <c r="A35" s="2" t="s">
        <v>70</v>
      </c>
      <c r="B35" s="2" t="s">
        <v>30</v>
      </c>
      <c r="C35" s="10">
        <f>'RP - Access'!E19</f>
        <v>103615.22</v>
      </c>
    </row>
    <row r="36" spans="1:3" x14ac:dyDescent="0.2">
      <c r="A36" s="2" t="s">
        <v>71</v>
      </c>
      <c r="B36" s="2" t="s">
        <v>254</v>
      </c>
      <c r="C36" s="10">
        <f>'RP - Access'!E20</f>
        <v>142049.32999999999</v>
      </c>
    </row>
    <row r="37" spans="1:3" x14ac:dyDescent="0.2">
      <c r="A37" s="2" t="s">
        <v>72</v>
      </c>
      <c r="B37" s="2" t="s">
        <v>31</v>
      </c>
      <c r="C37" s="10">
        <f>'RP - Access'!E21</f>
        <v>4841.1899999999996</v>
      </c>
    </row>
    <row r="38" spans="1:3" ht="25.5" x14ac:dyDescent="0.2">
      <c r="A38" s="25" t="s">
        <v>73</v>
      </c>
      <c r="B38" s="25" t="s">
        <v>85</v>
      </c>
      <c r="C38" s="10">
        <f>'RP - Access'!E22</f>
        <v>17777.18</v>
      </c>
    </row>
    <row r="39" spans="1:3" x14ac:dyDescent="0.2">
      <c r="A39" s="2" t="s">
        <v>74</v>
      </c>
      <c r="B39" s="2" t="s">
        <v>32</v>
      </c>
      <c r="C39" s="10">
        <f>'RP - Access'!E23</f>
        <v>6266</v>
      </c>
    </row>
    <row r="40" spans="1:3" x14ac:dyDescent="0.2">
      <c r="A40" s="2" t="s">
        <v>75</v>
      </c>
      <c r="B40" s="2" t="s">
        <v>33</v>
      </c>
      <c r="C40" s="10">
        <f>'RP - Access'!E24</f>
        <v>84154.68</v>
      </c>
    </row>
    <row r="41" spans="1:3" x14ac:dyDescent="0.2">
      <c r="A41" s="2" t="s">
        <v>76</v>
      </c>
      <c r="B41" s="2" t="s">
        <v>34</v>
      </c>
      <c r="C41" s="10">
        <f>'RP - Access'!E25</f>
        <v>0</v>
      </c>
    </row>
    <row r="42" spans="1:3" x14ac:dyDescent="0.2">
      <c r="A42" s="2" t="s">
        <v>77</v>
      </c>
      <c r="B42" s="2" t="s">
        <v>35</v>
      </c>
      <c r="C42" s="10">
        <f>'RP - Access'!E26</f>
        <v>0</v>
      </c>
    </row>
    <row r="43" spans="1:3" x14ac:dyDescent="0.2">
      <c r="A43" s="2" t="s">
        <v>78</v>
      </c>
      <c r="B43" s="2" t="s">
        <v>36</v>
      </c>
      <c r="C43" s="10">
        <f>'RP - Access'!E27</f>
        <v>0</v>
      </c>
    </row>
    <row r="44" spans="1:3" x14ac:dyDescent="0.2">
      <c r="A44" s="2" t="s">
        <v>79</v>
      </c>
      <c r="B44" s="2" t="s">
        <v>37</v>
      </c>
      <c r="C44" s="10">
        <f>'RP - Access'!E28</f>
        <v>3185.23</v>
      </c>
    </row>
    <row r="45" spans="1:3" x14ac:dyDescent="0.2">
      <c r="A45" s="2" t="s">
        <v>80</v>
      </c>
      <c r="B45" s="2" t="s">
        <v>86</v>
      </c>
      <c r="C45" s="10">
        <f>'RP - Access'!E29</f>
        <v>14129.51</v>
      </c>
    </row>
    <row r="46" spans="1:3" x14ac:dyDescent="0.2">
      <c r="A46" s="2" t="s">
        <v>81</v>
      </c>
      <c r="B46" s="2" t="s">
        <v>38</v>
      </c>
      <c r="C46" s="10">
        <f>'RP - Access'!E30</f>
        <v>0</v>
      </c>
    </row>
    <row r="47" spans="1:3" x14ac:dyDescent="0.2">
      <c r="A47" s="2" t="s">
        <v>82</v>
      </c>
      <c r="B47" s="2" t="s">
        <v>39</v>
      </c>
      <c r="C47" s="10">
        <f>'RP - Access'!E31</f>
        <v>146946.26</v>
      </c>
    </row>
    <row r="48" spans="1:3" x14ac:dyDescent="0.2">
      <c r="A48" s="118" t="s">
        <v>87</v>
      </c>
      <c r="B48" s="118"/>
      <c r="C48" s="10">
        <f>SUM(C22:C47)</f>
        <v>1003694.75</v>
      </c>
    </row>
    <row r="50" spans="1:3" x14ac:dyDescent="0.2">
      <c r="A50" s="4" t="s">
        <v>246</v>
      </c>
    </row>
    <row r="52" spans="1:3" x14ac:dyDescent="0.2">
      <c r="A52" s="3" t="s">
        <v>54</v>
      </c>
      <c r="B52" s="3" t="s">
        <v>55</v>
      </c>
      <c r="C52" s="11" t="s">
        <v>262</v>
      </c>
    </row>
    <row r="53" spans="1:3" x14ac:dyDescent="0.2">
      <c r="A53" s="2" t="s">
        <v>57</v>
      </c>
      <c r="B53" s="2" t="s">
        <v>41</v>
      </c>
      <c r="C53" s="10">
        <f>'RP - Access'!E32</f>
        <v>43368.28</v>
      </c>
    </row>
    <row r="54" spans="1:3" x14ac:dyDescent="0.2">
      <c r="A54" s="2" t="s">
        <v>58</v>
      </c>
      <c r="B54" s="2" t="s">
        <v>42</v>
      </c>
      <c r="C54" s="10">
        <f>'RP - Access'!E33</f>
        <v>0</v>
      </c>
    </row>
    <row r="55" spans="1:3" x14ac:dyDescent="0.2">
      <c r="A55" s="2" t="s">
        <v>59</v>
      </c>
      <c r="B55" s="2" t="s">
        <v>83</v>
      </c>
      <c r="C55" s="10">
        <f>'RP - Access'!E34</f>
        <v>7797.9</v>
      </c>
    </row>
    <row r="56" spans="1:3" x14ac:dyDescent="0.2">
      <c r="A56" s="2" t="s">
        <v>60</v>
      </c>
      <c r="B56" s="2" t="s">
        <v>43</v>
      </c>
      <c r="C56" s="10">
        <f>'RP - Access'!E35</f>
        <v>0</v>
      </c>
    </row>
    <row r="57" spans="1:3" x14ac:dyDescent="0.2">
      <c r="A57" s="2" t="s">
        <v>61</v>
      </c>
      <c r="B57" s="2" t="s">
        <v>44</v>
      </c>
      <c r="C57" s="10">
        <f>'RP - Access'!E36</f>
        <v>188543.3</v>
      </c>
    </row>
    <row r="58" spans="1:3" x14ac:dyDescent="0.2">
      <c r="A58" s="118" t="s">
        <v>87</v>
      </c>
      <c r="B58" s="118"/>
      <c r="C58" s="10">
        <f>SUM(C53:C57)</f>
        <v>239709.47999999998</v>
      </c>
    </row>
    <row r="60" spans="1:3" x14ac:dyDescent="0.2">
      <c r="A60" s="4" t="s">
        <v>89</v>
      </c>
    </row>
    <row r="62" spans="1:3" x14ac:dyDescent="0.2">
      <c r="A62" s="3" t="s">
        <v>54</v>
      </c>
      <c r="B62" s="3" t="s">
        <v>55</v>
      </c>
      <c r="C62" s="11" t="s">
        <v>262</v>
      </c>
    </row>
    <row r="63" spans="1:3" x14ac:dyDescent="0.2">
      <c r="A63" s="2" t="s">
        <v>57</v>
      </c>
      <c r="B63" s="2" t="s">
        <v>46</v>
      </c>
      <c r="C63" s="10">
        <f>'RP - Access'!E37</f>
        <v>0</v>
      </c>
    </row>
    <row r="64" spans="1:3" x14ac:dyDescent="0.2">
      <c r="A64" s="2" t="s">
        <v>58</v>
      </c>
      <c r="B64" s="2" t="s">
        <v>47</v>
      </c>
      <c r="C64" s="10">
        <f>'RP - Access'!E38</f>
        <v>0</v>
      </c>
    </row>
    <row r="65" spans="1:3" x14ac:dyDescent="0.2">
      <c r="A65" s="118" t="s">
        <v>87</v>
      </c>
      <c r="B65" s="118"/>
      <c r="C65" s="10">
        <f>SUM(C63:C64)</f>
        <v>0</v>
      </c>
    </row>
    <row r="66" spans="1:3" x14ac:dyDescent="0.2">
      <c r="A66" s="150" t="s">
        <v>311</v>
      </c>
      <c r="B66" s="150"/>
      <c r="C66" s="150"/>
    </row>
    <row r="68" spans="1:3" x14ac:dyDescent="0.2">
      <c r="A68" s="136" t="s">
        <v>170</v>
      </c>
      <c r="B68" s="136"/>
      <c r="C68" s="136"/>
    </row>
    <row r="70" spans="1:3" x14ac:dyDescent="0.2">
      <c r="A70" s="147" t="s">
        <v>358</v>
      </c>
      <c r="B70" s="148"/>
      <c r="C70" s="64">
        <v>1804282.81</v>
      </c>
    </row>
    <row r="71" spans="1:3" x14ac:dyDescent="0.2">
      <c r="A71" s="119" t="s">
        <v>169</v>
      </c>
      <c r="B71" s="116"/>
      <c r="C71" s="63">
        <f>C17+C48+C58+C65</f>
        <v>1804282.81</v>
      </c>
    </row>
  </sheetData>
  <mergeCells count="15">
    <mergeCell ref="A65:B65"/>
    <mergeCell ref="A70:B70"/>
    <mergeCell ref="A68:C68"/>
    <mergeCell ref="A71:B71"/>
    <mergeCell ref="A1:C1"/>
    <mergeCell ref="B3:C3"/>
    <mergeCell ref="B4:C4"/>
    <mergeCell ref="B5:C5"/>
    <mergeCell ref="B6:C6"/>
    <mergeCell ref="B7:C7"/>
    <mergeCell ref="B8:C8"/>
    <mergeCell ref="A17:B17"/>
    <mergeCell ref="A48:B48"/>
    <mergeCell ref="A58:B58"/>
    <mergeCell ref="A66:C66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74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5"/>
  <sheetViews>
    <sheetView showGridLines="0" view="pageBreakPreview" zoomScale="60" zoomScaleNormal="100" workbookViewId="0">
      <selection activeCell="I24" sqref="I24"/>
    </sheetView>
  </sheetViews>
  <sheetFormatPr defaultRowHeight="12.75" x14ac:dyDescent="0.2"/>
  <cols>
    <col min="1" max="1" width="13.42578125" style="21" bestFit="1" customWidth="1"/>
    <col min="2" max="2" width="58" style="21" bestFit="1" customWidth="1"/>
    <col min="3" max="3" width="19.42578125" style="21" bestFit="1" customWidth="1"/>
    <col min="4" max="4" width="6.5703125" style="21" bestFit="1" customWidth="1"/>
    <col min="5" max="5" width="4.7109375" style="21" bestFit="1" customWidth="1"/>
    <col min="6" max="6" width="6.140625" style="21" bestFit="1" customWidth="1"/>
    <col min="7" max="15" width="13.7109375" style="22" customWidth="1"/>
    <col min="16" max="16" width="8.7109375" style="23" customWidth="1"/>
    <col min="17" max="17" width="13.7109375" style="22" customWidth="1"/>
    <col min="18" max="18" width="8.7109375" style="23" customWidth="1"/>
    <col min="19" max="19" width="13.7109375" style="22" customWidth="1"/>
    <col min="20" max="20" width="8.7109375" style="23" customWidth="1"/>
    <col min="21" max="16384" width="9.140625" style="21"/>
  </cols>
  <sheetData>
    <row r="1" spans="1:20" s="13" customFormat="1" ht="30" customHeight="1" x14ac:dyDescent="0.2">
      <c r="A1" s="151" t="s">
        <v>218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1"/>
      <c r="R1" s="151"/>
      <c r="S1" s="151"/>
      <c r="T1" s="151"/>
    </row>
    <row r="2" spans="1:20" s="13" customFormat="1" ht="30" customHeight="1" x14ac:dyDescent="0.2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</row>
    <row r="3" spans="1:20" s="17" customFormat="1" ht="30" customHeight="1" x14ac:dyDescent="0.2">
      <c r="A3" s="14" t="s">
        <v>146</v>
      </c>
      <c r="B3" s="14" t="s">
        <v>147</v>
      </c>
      <c r="C3" s="14" t="s">
        <v>148</v>
      </c>
      <c r="D3" s="14" t="s">
        <v>97</v>
      </c>
      <c r="E3" s="14" t="s">
        <v>149</v>
      </c>
      <c r="F3" s="14" t="s">
        <v>99</v>
      </c>
      <c r="G3" s="15" t="s">
        <v>150</v>
      </c>
      <c r="H3" s="15" t="s">
        <v>101</v>
      </c>
      <c r="I3" s="15" t="s">
        <v>102</v>
      </c>
      <c r="J3" s="15" t="s">
        <v>151</v>
      </c>
      <c r="K3" s="15" t="s">
        <v>152</v>
      </c>
      <c r="L3" s="15" t="s">
        <v>153</v>
      </c>
      <c r="M3" s="15" t="s">
        <v>106</v>
      </c>
      <c r="N3" s="15" t="s">
        <v>154</v>
      </c>
      <c r="O3" s="15" t="s">
        <v>108</v>
      </c>
      <c r="P3" s="16" t="s">
        <v>155</v>
      </c>
      <c r="Q3" s="15" t="s">
        <v>110</v>
      </c>
      <c r="R3" s="16" t="s">
        <v>155</v>
      </c>
      <c r="S3" s="15" t="s">
        <v>112</v>
      </c>
      <c r="T3" s="16" t="s">
        <v>155</v>
      </c>
    </row>
    <row r="4" spans="1:20" ht="30" customHeight="1" x14ac:dyDescent="0.2">
      <c r="A4" s="18" t="str">
        <f>'Orcamento - Access'!A2</f>
        <v>0569.4257</v>
      </c>
      <c r="B4" s="18" t="str">
        <f>'Orcamento - Access'!B2</f>
        <v>Prestação Jurisdicional na Justiça Federal / Julgamento de Causa - Pessoal</v>
      </c>
      <c r="C4" s="18" t="str">
        <f>'Orcamento - Access'!C2</f>
        <v>02.061</v>
      </c>
      <c r="D4" s="18" t="str">
        <f>'Orcamento - Access'!D2</f>
        <v>F</v>
      </c>
      <c r="E4" s="18" t="str">
        <f>'Orcamento - Access'!E2</f>
        <v>1</v>
      </c>
      <c r="F4" s="18" t="str">
        <f>'Orcamento - Access'!F2</f>
        <v>100</v>
      </c>
      <c r="G4" s="19">
        <f>'Orcamento - Access'!G2</f>
        <v>0</v>
      </c>
      <c r="H4" s="19">
        <f>'Orcamento - Access'!H2</f>
        <v>0</v>
      </c>
      <c r="I4" s="19">
        <f>'Orcamento - Access'!I2</f>
        <v>0</v>
      </c>
      <c r="J4" s="19">
        <f>'Orcamento - Access'!J2</f>
        <v>0</v>
      </c>
      <c r="K4" s="19">
        <f>'Orcamento - Access'!K2</f>
        <v>0</v>
      </c>
      <c r="L4" s="19">
        <f>'Orcamento - Access'!L2</f>
        <v>46590898.009999998</v>
      </c>
      <c r="M4" s="19">
        <f>'Orcamento - Access'!M2</f>
        <v>0</v>
      </c>
      <c r="N4" s="19">
        <f>'Orcamento - Access'!N2</f>
        <v>46590898.009999998</v>
      </c>
      <c r="O4" s="19">
        <f>'Orcamento - Access'!R2</f>
        <v>46581098.479999997</v>
      </c>
      <c r="P4" s="20">
        <f>'Orcamento - Access'!S2</f>
        <v>0.99980000000000002</v>
      </c>
      <c r="Q4" s="19">
        <f>'Orcamento - Access'!W2</f>
        <v>46427338.210000001</v>
      </c>
      <c r="R4" s="20">
        <f>'Orcamento - Access'!X2</f>
        <v>0.99650000000000005</v>
      </c>
      <c r="S4" s="19">
        <f>'Orcamento - Access'!AA2</f>
        <v>46414374.25</v>
      </c>
      <c r="T4" s="20">
        <f>'Orcamento - Access'!AB2</f>
        <v>0.99619999999999997</v>
      </c>
    </row>
    <row r="5" spans="1:20" ht="30" customHeight="1" x14ac:dyDescent="0.2">
      <c r="A5" s="18" t="str">
        <f>'Orcamento - Access'!A3</f>
        <v>0569.4257</v>
      </c>
      <c r="B5" s="18" t="str">
        <f>'Orcamento - Access'!B3</f>
        <v>Prestação Jurisdicional na Justiça Federal / Julgamento de Causas - Custeio</v>
      </c>
      <c r="C5" s="18" t="str">
        <f>'Orcamento - Access'!C3</f>
        <v>02.061</v>
      </c>
      <c r="D5" s="18" t="str">
        <f>'Orcamento - Access'!D3</f>
        <v>F</v>
      </c>
      <c r="E5" s="18" t="str">
        <f>'Orcamento - Access'!E3</f>
        <v>3</v>
      </c>
      <c r="F5" s="18" t="str">
        <f>'Orcamento - Access'!F3</f>
        <v>100</v>
      </c>
      <c r="G5" s="19">
        <f>'Orcamento - Access'!G3</f>
        <v>0</v>
      </c>
      <c r="H5" s="19">
        <f>'Orcamento - Access'!H3</f>
        <v>0</v>
      </c>
      <c r="I5" s="19">
        <f>'Orcamento - Access'!I3</f>
        <v>0</v>
      </c>
      <c r="J5" s="19">
        <f>'Orcamento - Access'!J3</f>
        <v>0</v>
      </c>
      <c r="K5" s="19">
        <f>'Orcamento - Access'!K3</f>
        <v>0</v>
      </c>
      <c r="L5" s="19">
        <f>'Orcamento - Access'!L3</f>
        <v>7143913</v>
      </c>
      <c r="M5" s="19">
        <f>'Orcamento - Access'!M3</f>
        <v>0</v>
      </c>
      <c r="N5" s="19">
        <f>'Orcamento - Access'!N3</f>
        <v>7143913</v>
      </c>
      <c r="O5" s="19">
        <f>'Orcamento - Access'!R3</f>
        <v>7131773.5</v>
      </c>
      <c r="P5" s="20">
        <f>'Orcamento - Access'!S3</f>
        <v>0.99829999999999997</v>
      </c>
      <c r="Q5" s="19">
        <f>'Orcamento - Access'!W3</f>
        <v>6434184.0700000003</v>
      </c>
      <c r="R5" s="20">
        <f>'Orcamento - Access'!X3</f>
        <v>0.90069999999999995</v>
      </c>
      <c r="S5" s="19">
        <f>'Orcamento - Access'!AA3</f>
        <v>6434184.0700000003</v>
      </c>
      <c r="T5" s="20">
        <f>'Orcamento - Access'!AB3</f>
        <v>0.90069999999999995</v>
      </c>
    </row>
    <row r="6" spans="1:20" ht="30" customHeight="1" x14ac:dyDescent="0.2">
      <c r="A6" s="18" t="str">
        <f>'Orcamento - Access'!A4</f>
        <v>0569.4257</v>
      </c>
      <c r="B6" s="18" t="str">
        <f>'Orcamento - Access'!B4</f>
        <v>Prestação Jurisdicional na Justiça Federal / Julgamento de Causas - Custeio</v>
      </c>
      <c r="C6" s="18" t="str">
        <f>'Orcamento - Access'!C4</f>
        <v>02.061</v>
      </c>
      <c r="D6" s="18" t="str">
        <f>'Orcamento - Access'!D4</f>
        <v>F</v>
      </c>
      <c r="E6" s="18" t="str">
        <f>'Orcamento - Access'!E4</f>
        <v>4</v>
      </c>
      <c r="F6" s="18" t="str">
        <f>'Orcamento - Access'!F4</f>
        <v>100</v>
      </c>
      <c r="G6" s="19">
        <f>'Orcamento - Access'!G4</f>
        <v>0</v>
      </c>
      <c r="H6" s="19">
        <f>'Orcamento - Access'!H4</f>
        <v>0</v>
      </c>
      <c r="I6" s="19">
        <f>'Orcamento - Access'!I4</f>
        <v>0</v>
      </c>
      <c r="J6" s="19">
        <f>'Orcamento - Access'!J4</f>
        <v>0</v>
      </c>
      <c r="K6" s="19">
        <f>'Orcamento - Access'!K4</f>
        <v>0</v>
      </c>
      <c r="L6" s="19">
        <f>'Orcamento - Access'!L4</f>
        <v>523365</v>
      </c>
      <c r="M6" s="19">
        <f>'Orcamento - Access'!M4</f>
        <v>0</v>
      </c>
      <c r="N6" s="19">
        <f>'Orcamento - Access'!N4</f>
        <v>523365</v>
      </c>
      <c r="O6" s="19">
        <f>'Orcamento - Access'!R4</f>
        <v>520269.53</v>
      </c>
      <c r="P6" s="20">
        <f>'Orcamento - Access'!S4</f>
        <v>0.99409999999999998</v>
      </c>
      <c r="Q6" s="19">
        <f>'Orcamento - Access'!W4</f>
        <v>394317.53</v>
      </c>
      <c r="R6" s="20">
        <f>'Orcamento - Access'!X4</f>
        <v>0.75339999999999996</v>
      </c>
      <c r="S6" s="19">
        <f>'Orcamento - Access'!AA4</f>
        <v>394317.53</v>
      </c>
      <c r="T6" s="20">
        <f>'Orcamento - Access'!AB4</f>
        <v>0.75339999999999996</v>
      </c>
    </row>
    <row r="7" spans="1:20" ht="30" customHeight="1" x14ac:dyDescent="0.2">
      <c r="A7" s="18" t="str">
        <f>'Orcamento - Access'!A5</f>
        <v>0569.4257</v>
      </c>
      <c r="B7" s="18" t="str">
        <f>'Orcamento - Access'!B5</f>
        <v>Prestação Jurisdicional na Justiça Federal / Julgamento de Causas - Custeio</v>
      </c>
      <c r="C7" s="18" t="str">
        <f>'Orcamento - Access'!C5</f>
        <v>02.061</v>
      </c>
      <c r="D7" s="18" t="str">
        <f>'Orcamento - Access'!D5</f>
        <v>F</v>
      </c>
      <c r="E7" s="18" t="str">
        <f>'Orcamento - Access'!E5</f>
        <v>3</v>
      </c>
      <c r="F7" s="18" t="str">
        <f>'Orcamento - Access'!F5</f>
        <v>127</v>
      </c>
      <c r="G7" s="19">
        <f>'Orcamento - Access'!G5</f>
        <v>0</v>
      </c>
      <c r="H7" s="19">
        <f>'Orcamento - Access'!H5</f>
        <v>0</v>
      </c>
      <c r="I7" s="19">
        <f>'Orcamento - Access'!I5</f>
        <v>0</v>
      </c>
      <c r="J7" s="19">
        <f>'Orcamento - Access'!J5</f>
        <v>0</v>
      </c>
      <c r="K7" s="19">
        <f>'Orcamento - Access'!K5</f>
        <v>0</v>
      </c>
      <c r="L7" s="19">
        <f>'Orcamento - Access'!L5</f>
        <v>2000000</v>
      </c>
      <c r="M7" s="19">
        <f>'Orcamento - Access'!M5</f>
        <v>0</v>
      </c>
      <c r="N7" s="19">
        <f>'Orcamento - Access'!N5</f>
        <v>2000000</v>
      </c>
      <c r="O7" s="19">
        <f>'Orcamento - Access'!R5</f>
        <v>1999999.3</v>
      </c>
      <c r="P7" s="20">
        <f>'Orcamento - Access'!S5</f>
        <v>1</v>
      </c>
      <c r="Q7" s="19">
        <f>'Orcamento - Access'!W5</f>
        <v>1996410.73</v>
      </c>
      <c r="R7" s="20">
        <f>'Orcamento - Access'!X5</f>
        <v>0.99819999999999998</v>
      </c>
      <c r="S7" s="19">
        <f>'Orcamento - Access'!AA5</f>
        <v>1996410.73</v>
      </c>
      <c r="T7" s="20">
        <f>'Orcamento - Access'!AB5</f>
        <v>0.99819999999999998</v>
      </c>
    </row>
    <row r="8" spans="1:20" ht="30" customHeight="1" x14ac:dyDescent="0.2">
      <c r="A8" s="18" t="str">
        <f>'Orcamento - Access'!A6</f>
        <v>0569.4224</v>
      </c>
      <c r="B8" s="18" t="str">
        <f>'Orcamento - Access'!B6</f>
        <v>Prestação Jurisdicional na Justiça Federal / Assist. Jurídica a Pessoas Carentes</v>
      </c>
      <c r="C8" s="18" t="str">
        <f>'Orcamento - Access'!C6</f>
        <v>02.061</v>
      </c>
      <c r="D8" s="18" t="str">
        <f>'Orcamento - Access'!D6</f>
        <v>F</v>
      </c>
      <c r="E8" s="18" t="str">
        <f>'Orcamento - Access'!E6</f>
        <v>3</v>
      </c>
      <c r="F8" s="18" t="str">
        <f>'Orcamento - Access'!F6</f>
        <v>100</v>
      </c>
      <c r="G8" s="19">
        <f>'Orcamento - Access'!G6</f>
        <v>0</v>
      </c>
      <c r="H8" s="19">
        <f>'Orcamento - Access'!H6</f>
        <v>0</v>
      </c>
      <c r="I8" s="19">
        <f>'Orcamento - Access'!I6</f>
        <v>0</v>
      </c>
      <c r="J8" s="19">
        <f>'Orcamento - Access'!J6</f>
        <v>0</v>
      </c>
      <c r="K8" s="19">
        <f>'Orcamento - Access'!K6</f>
        <v>0</v>
      </c>
      <c r="L8" s="19">
        <f>'Orcamento - Access'!L6</f>
        <v>1236730</v>
      </c>
      <c r="M8" s="19">
        <f>'Orcamento - Access'!M6</f>
        <v>0</v>
      </c>
      <c r="N8" s="19">
        <f>'Orcamento - Access'!N6</f>
        <v>1236730</v>
      </c>
      <c r="O8" s="19">
        <f>'Orcamento - Access'!R6</f>
        <v>1235298.94</v>
      </c>
      <c r="P8" s="20">
        <f>'Orcamento - Access'!S6</f>
        <v>0.99880000000000002</v>
      </c>
      <c r="Q8" s="19">
        <f>'Orcamento - Access'!W6</f>
        <v>1230915.95</v>
      </c>
      <c r="R8" s="20">
        <f>'Orcamento - Access'!X6</f>
        <v>0.99529999999999996</v>
      </c>
      <c r="S8" s="19">
        <f>'Orcamento - Access'!AA6</f>
        <v>1230915.95</v>
      </c>
      <c r="T8" s="20">
        <f>'Orcamento - Access'!AB6</f>
        <v>0.99529999999999996</v>
      </c>
    </row>
    <row r="9" spans="1:20" ht="30" customHeight="1" x14ac:dyDescent="0.2">
      <c r="A9" s="18" t="str">
        <f>'Orcamento - Access'!A7</f>
        <v>0569.4091</v>
      </c>
      <c r="B9" s="18" t="str">
        <f>'Orcamento - Access'!B7</f>
        <v>Prestação Jurisdicional na Justiça Federal / Capacit. de Rec. Humanos da Just. Federal</v>
      </c>
      <c r="C9" s="18" t="str">
        <f>'Orcamento - Access'!C7</f>
        <v>02.128</v>
      </c>
      <c r="D9" s="18" t="str">
        <f>'Orcamento - Access'!D7</f>
        <v>F</v>
      </c>
      <c r="E9" s="18" t="str">
        <f>'Orcamento - Access'!E7</f>
        <v>3</v>
      </c>
      <c r="F9" s="18" t="str">
        <f>'Orcamento - Access'!F7</f>
        <v>100</v>
      </c>
      <c r="G9" s="19">
        <f>'Orcamento - Access'!G7</f>
        <v>0</v>
      </c>
      <c r="H9" s="19">
        <f>'Orcamento - Access'!H7</f>
        <v>0</v>
      </c>
      <c r="I9" s="19">
        <f>'Orcamento - Access'!I7</f>
        <v>0</v>
      </c>
      <c r="J9" s="19">
        <f>'Orcamento - Access'!J7</f>
        <v>0</v>
      </c>
      <c r="K9" s="19">
        <f>'Orcamento - Access'!K7</f>
        <v>0</v>
      </c>
      <c r="L9" s="19">
        <f>'Orcamento - Access'!L7</f>
        <v>160000</v>
      </c>
      <c r="M9" s="19">
        <f>'Orcamento - Access'!M7</f>
        <v>0</v>
      </c>
      <c r="N9" s="19">
        <f>'Orcamento - Access'!N7</f>
        <v>160000</v>
      </c>
      <c r="O9" s="19">
        <f>'Orcamento - Access'!R7</f>
        <v>156591.4</v>
      </c>
      <c r="P9" s="20">
        <f>'Orcamento - Access'!S7</f>
        <v>0.97870000000000001</v>
      </c>
      <c r="Q9" s="19">
        <f>'Orcamento - Access'!W7</f>
        <v>147102.29999999999</v>
      </c>
      <c r="R9" s="20">
        <f>'Orcamento - Access'!X7</f>
        <v>0.9194</v>
      </c>
      <c r="S9" s="19">
        <f>'Orcamento - Access'!AA7</f>
        <v>147102.29999999999</v>
      </c>
      <c r="T9" s="20">
        <f>'Orcamento - Access'!AB7</f>
        <v>0.9194</v>
      </c>
    </row>
    <row r="10" spans="1:20" ht="30" customHeight="1" x14ac:dyDescent="0.2">
      <c r="A10" s="18" t="str">
        <f>'Orcamento - Access'!A8</f>
        <v>0569.2012</v>
      </c>
      <c r="B10" s="18" t="str">
        <f>'Orcamento - Access'!B8</f>
        <v>Prestação Jurisdicional na Justiça Federal / Auxílio Alimentação aos Servid. E Empreg.</v>
      </c>
      <c r="C10" s="18" t="str">
        <f>'Orcamento - Access'!C8</f>
        <v>02.306</v>
      </c>
      <c r="D10" s="18" t="str">
        <f>'Orcamento - Access'!D8</f>
        <v>F</v>
      </c>
      <c r="E10" s="18" t="str">
        <f>'Orcamento - Access'!E8</f>
        <v>3</v>
      </c>
      <c r="F10" s="18" t="str">
        <f>'Orcamento - Access'!F8</f>
        <v>100</v>
      </c>
      <c r="G10" s="19">
        <f>'Orcamento - Access'!G8</f>
        <v>0</v>
      </c>
      <c r="H10" s="19">
        <f>'Orcamento - Access'!H8</f>
        <v>0</v>
      </c>
      <c r="I10" s="19">
        <f>'Orcamento - Access'!I8</f>
        <v>0</v>
      </c>
      <c r="J10" s="19">
        <f>'Orcamento - Access'!J8</f>
        <v>0</v>
      </c>
      <c r="K10" s="19">
        <f>'Orcamento - Access'!K8</f>
        <v>0</v>
      </c>
      <c r="L10" s="19">
        <f>'Orcamento - Access'!L8</f>
        <v>2076444</v>
      </c>
      <c r="M10" s="19">
        <f>'Orcamento - Access'!M8</f>
        <v>0</v>
      </c>
      <c r="N10" s="19">
        <f>'Orcamento - Access'!N8</f>
        <v>2076444</v>
      </c>
      <c r="O10" s="19">
        <f>'Orcamento - Access'!R8</f>
        <v>2053267.23</v>
      </c>
      <c r="P10" s="20">
        <f>'Orcamento - Access'!S8</f>
        <v>0.98880000000000001</v>
      </c>
      <c r="Q10" s="19">
        <f>'Orcamento - Access'!W8</f>
        <v>2053267.23</v>
      </c>
      <c r="R10" s="20">
        <f>'Orcamento - Access'!X8</f>
        <v>0.98880000000000001</v>
      </c>
      <c r="S10" s="19">
        <f>'Orcamento - Access'!AA8</f>
        <v>2053267.23</v>
      </c>
      <c r="T10" s="20">
        <f>'Orcamento - Access'!AB8</f>
        <v>0.98880000000000001</v>
      </c>
    </row>
    <row r="11" spans="1:20" ht="30" customHeight="1" x14ac:dyDescent="0.2">
      <c r="A11" s="18" t="str">
        <f>'Orcamento - Access'!A9</f>
        <v>0569.2011</v>
      </c>
      <c r="B11" s="18" t="str">
        <f>'Orcamento - Access'!B9</f>
        <v>Prestação Jurisdicional na Justiça Federal / Auxílo Transporte aos Servidores e Empreg.</v>
      </c>
      <c r="C11" s="18" t="str">
        <f>'Orcamento - Access'!C9</f>
        <v>02.331</v>
      </c>
      <c r="D11" s="18" t="str">
        <f>'Orcamento - Access'!D9</f>
        <v>F</v>
      </c>
      <c r="E11" s="18" t="str">
        <f>'Orcamento - Access'!E9</f>
        <v>3</v>
      </c>
      <c r="F11" s="18" t="str">
        <f>'Orcamento - Access'!F9</f>
        <v>100</v>
      </c>
      <c r="G11" s="19">
        <f>'Orcamento - Access'!G9</f>
        <v>0</v>
      </c>
      <c r="H11" s="19">
        <f>'Orcamento - Access'!H9</f>
        <v>0</v>
      </c>
      <c r="I11" s="19">
        <f>'Orcamento - Access'!I9</f>
        <v>0</v>
      </c>
      <c r="J11" s="19">
        <f>'Orcamento - Access'!J9</f>
        <v>0</v>
      </c>
      <c r="K11" s="19">
        <f>'Orcamento - Access'!K9</f>
        <v>0</v>
      </c>
      <c r="L11" s="19">
        <f>'Orcamento - Access'!L9</f>
        <v>1100</v>
      </c>
      <c r="M11" s="19">
        <f>'Orcamento - Access'!M9</f>
        <v>0</v>
      </c>
      <c r="N11" s="19">
        <f>'Orcamento - Access'!N9</f>
        <v>1100</v>
      </c>
      <c r="O11" s="19">
        <f>'Orcamento - Access'!R9</f>
        <v>0</v>
      </c>
      <c r="P11" s="20">
        <f>'Orcamento - Access'!S9</f>
        <v>0</v>
      </c>
      <c r="Q11" s="19">
        <f>'Orcamento - Access'!W9</f>
        <v>0</v>
      </c>
      <c r="R11" s="20">
        <f>'Orcamento - Access'!X9</f>
        <v>0</v>
      </c>
      <c r="S11" s="19">
        <f>'Orcamento - Access'!AA9</f>
        <v>0</v>
      </c>
      <c r="T11" s="20">
        <f>'Orcamento - Access'!AB9</f>
        <v>0</v>
      </c>
    </row>
    <row r="12" spans="1:20" ht="30" customHeight="1" x14ac:dyDescent="0.2">
      <c r="A12" s="18" t="str">
        <f>'Orcamento - Access'!A10</f>
        <v>0569.2010</v>
      </c>
      <c r="B12" s="18" t="str">
        <f>'Orcamento - Access'!B10</f>
        <v>Prestação Jurisdicional na Justiça Federal / Assist. Pré-Escolar aos Dep. dos Serv e Emp.</v>
      </c>
      <c r="C12" s="18" t="str">
        <f>'Orcamento - Access'!C10</f>
        <v>02.365</v>
      </c>
      <c r="D12" s="18" t="str">
        <f>'Orcamento - Access'!D10</f>
        <v>F</v>
      </c>
      <c r="E12" s="18" t="str">
        <f>'Orcamento - Access'!E10</f>
        <v>3</v>
      </c>
      <c r="F12" s="18" t="str">
        <f>'Orcamento - Access'!F10</f>
        <v>100</v>
      </c>
      <c r="G12" s="19">
        <f>'Orcamento - Access'!G10</f>
        <v>0</v>
      </c>
      <c r="H12" s="19">
        <f>'Orcamento - Access'!H10</f>
        <v>0</v>
      </c>
      <c r="I12" s="19">
        <f>'Orcamento - Access'!I10</f>
        <v>0</v>
      </c>
      <c r="J12" s="19">
        <f>'Orcamento - Access'!J10</f>
        <v>0</v>
      </c>
      <c r="K12" s="19">
        <f>'Orcamento - Access'!K10</f>
        <v>0</v>
      </c>
      <c r="L12" s="19">
        <f>'Orcamento - Access'!L10</f>
        <v>329834</v>
      </c>
      <c r="M12" s="19">
        <f>'Orcamento - Access'!M10</f>
        <v>0</v>
      </c>
      <c r="N12" s="19">
        <f>'Orcamento - Access'!N10</f>
        <v>329834</v>
      </c>
      <c r="O12" s="19">
        <f>'Orcamento - Access'!R10</f>
        <v>321219</v>
      </c>
      <c r="P12" s="20">
        <f>'Orcamento - Access'!S10</f>
        <v>0.97389999999999999</v>
      </c>
      <c r="Q12" s="19">
        <f>'Orcamento - Access'!W10</f>
        <v>321219</v>
      </c>
      <c r="R12" s="20">
        <f>'Orcamento - Access'!X10</f>
        <v>0.97389999999999999</v>
      </c>
      <c r="S12" s="19">
        <f>'Orcamento - Access'!AA10</f>
        <v>321219</v>
      </c>
      <c r="T12" s="20">
        <f>'Orcamento - Access'!AB10</f>
        <v>0.97389999999999999</v>
      </c>
    </row>
    <row r="13" spans="1:20" ht="30" customHeight="1" x14ac:dyDescent="0.2">
      <c r="A13" s="18" t="str">
        <f>'Orcamento - Access'!A11</f>
        <v>0569.2004</v>
      </c>
      <c r="B13" s="18" t="str">
        <f>'Orcamento - Access'!B11</f>
        <v>Prestação Jurisdicional na Justiça Federal / Assist. Médica e Odontol. a Servid. e Empreg.</v>
      </c>
      <c r="C13" s="18" t="str">
        <f>'Orcamento - Access'!C11</f>
        <v>02.301</v>
      </c>
      <c r="D13" s="18" t="str">
        <f>'Orcamento - Access'!D11</f>
        <v>S</v>
      </c>
      <c r="E13" s="18" t="str">
        <f>'Orcamento - Access'!E11</f>
        <v>3</v>
      </c>
      <c r="F13" s="18" t="str">
        <f>'Orcamento - Access'!F11</f>
        <v>100</v>
      </c>
      <c r="G13" s="19">
        <f>'Orcamento - Access'!G11</f>
        <v>0</v>
      </c>
      <c r="H13" s="19">
        <f>'Orcamento - Access'!H11</f>
        <v>0</v>
      </c>
      <c r="I13" s="19">
        <f>'Orcamento - Access'!I11</f>
        <v>0</v>
      </c>
      <c r="J13" s="19">
        <f>'Orcamento - Access'!J11</f>
        <v>0</v>
      </c>
      <c r="K13" s="19">
        <f>'Orcamento - Access'!K11</f>
        <v>0</v>
      </c>
      <c r="L13" s="19">
        <f>'Orcamento - Access'!L11</f>
        <v>858600</v>
      </c>
      <c r="M13" s="19">
        <f>'Orcamento - Access'!M11</f>
        <v>0</v>
      </c>
      <c r="N13" s="19">
        <f>'Orcamento - Access'!N11</f>
        <v>858600</v>
      </c>
      <c r="O13" s="19">
        <f>'Orcamento - Access'!R11</f>
        <v>858573.9</v>
      </c>
      <c r="P13" s="20">
        <f>'Orcamento - Access'!S11</f>
        <v>1</v>
      </c>
      <c r="Q13" s="19">
        <f>'Orcamento - Access'!W11</f>
        <v>858573.9</v>
      </c>
      <c r="R13" s="20">
        <f>'Orcamento - Access'!X11</f>
        <v>1</v>
      </c>
      <c r="S13" s="19">
        <f>'Orcamento - Access'!AA11</f>
        <v>858573.9</v>
      </c>
      <c r="T13" s="20">
        <f>'Orcamento - Access'!AB11</f>
        <v>1</v>
      </c>
    </row>
    <row r="14" spans="1:20" ht="30" customHeight="1" x14ac:dyDescent="0.2">
      <c r="A14" s="18" t="str">
        <f>'Orcamento - Access'!A12</f>
        <v>0569.12OW</v>
      </c>
      <c r="B14" s="18" t="str">
        <f>'Orcamento - Access'!B12</f>
        <v>Prestação Jurisdicional na Justiça Federal / Aquisição de Edifício para Juizado Especial Federal da Justiça Federal de Dourados</v>
      </c>
      <c r="C14" s="18" t="str">
        <f>'Orcamento - Access'!C12</f>
        <v>02.122</v>
      </c>
      <c r="D14" s="18" t="str">
        <f>'Orcamento - Access'!D12</f>
        <v>F</v>
      </c>
      <c r="E14" s="18" t="str">
        <f>'Orcamento - Access'!E12</f>
        <v>5</v>
      </c>
      <c r="F14" s="18" t="str">
        <f>'Orcamento - Access'!F12</f>
        <v>100</v>
      </c>
      <c r="G14" s="19">
        <f>'Orcamento - Access'!G12</f>
        <v>0</v>
      </c>
      <c r="H14" s="19">
        <f>'Orcamento - Access'!H12</f>
        <v>0</v>
      </c>
      <c r="I14" s="19">
        <f>'Orcamento - Access'!I12</f>
        <v>0</v>
      </c>
      <c r="J14" s="19">
        <f>'Orcamento - Access'!J12</f>
        <v>0</v>
      </c>
      <c r="K14" s="19">
        <f>'Orcamento - Access'!K12</f>
        <v>0</v>
      </c>
      <c r="L14" s="19">
        <f>'Orcamento - Access'!L12</f>
        <v>900000</v>
      </c>
      <c r="M14" s="19">
        <f>'Orcamento - Access'!M12</f>
        <v>0</v>
      </c>
      <c r="N14" s="19">
        <f>'Orcamento - Access'!N12</f>
        <v>900000</v>
      </c>
      <c r="O14" s="19">
        <f>'Orcamento - Access'!R12</f>
        <v>0</v>
      </c>
      <c r="P14" s="20">
        <f>'Orcamento - Access'!S12</f>
        <v>0</v>
      </c>
      <c r="Q14" s="19">
        <f>'Orcamento - Access'!W12</f>
        <v>0</v>
      </c>
      <c r="R14" s="20">
        <f>'Orcamento - Access'!X12</f>
        <v>0</v>
      </c>
      <c r="S14" s="19">
        <f>'Orcamento - Access'!AA12</f>
        <v>0</v>
      </c>
      <c r="T14" s="20">
        <f>'Orcamento - Access'!AB12</f>
        <v>0</v>
      </c>
    </row>
    <row r="15" spans="1:20" ht="30" customHeight="1" x14ac:dyDescent="0.2">
      <c r="A15" s="18" t="str">
        <f>'Orcamento - Access'!A13</f>
        <v>0569.1136</v>
      </c>
      <c r="B15" s="18" t="str">
        <f>'Orcamento - Access'!B13</f>
        <v>Prestação Jurisdicional na Justiça Federal / Modernização de Instalação da Justiça</v>
      </c>
      <c r="C15" s="18" t="str">
        <f>'Orcamento - Access'!C13</f>
        <v>02.122</v>
      </c>
      <c r="D15" s="18" t="str">
        <f>'Orcamento - Access'!D13</f>
        <v>F</v>
      </c>
      <c r="E15" s="18" t="str">
        <f>'Orcamento - Access'!E13</f>
        <v>4</v>
      </c>
      <c r="F15" s="18" t="str">
        <f>'Orcamento - Access'!F13</f>
        <v>100</v>
      </c>
      <c r="G15" s="19">
        <f>'Orcamento - Access'!G13</f>
        <v>0</v>
      </c>
      <c r="H15" s="19">
        <f>'Orcamento - Access'!H13</f>
        <v>0</v>
      </c>
      <c r="I15" s="19">
        <f>'Orcamento - Access'!I13</f>
        <v>0</v>
      </c>
      <c r="J15" s="19">
        <f>'Orcamento - Access'!J13</f>
        <v>0</v>
      </c>
      <c r="K15" s="19">
        <f>'Orcamento - Access'!K13</f>
        <v>0</v>
      </c>
      <c r="L15" s="19">
        <f>'Orcamento - Access'!L13</f>
        <v>1122400</v>
      </c>
      <c r="M15" s="19">
        <f>'Orcamento - Access'!M13</f>
        <v>0</v>
      </c>
      <c r="N15" s="19">
        <f>'Orcamento - Access'!N13</f>
        <v>1122400</v>
      </c>
      <c r="O15" s="19">
        <f>'Orcamento - Access'!R13</f>
        <v>893389.6</v>
      </c>
      <c r="P15" s="20">
        <f>'Orcamento - Access'!S13</f>
        <v>0.79600000000000004</v>
      </c>
      <c r="Q15" s="19">
        <f>'Orcamento - Access'!W13</f>
        <v>29457.3</v>
      </c>
      <c r="R15" s="20">
        <f>'Orcamento - Access'!X13</f>
        <v>2.6200000000000001E-2</v>
      </c>
      <c r="S15" s="19">
        <f>'Orcamento - Access'!AA13</f>
        <v>29457.3</v>
      </c>
      <c r="T15" s="20">
        <f>'Orcamento - Access'!AB13</f>
        <v>2.6200000000000001E-2</v>
      </c>
    </row>
    <row r="16" spans="1:20" ht="30" customHeight="1" x14ac:dyDescent="0.2">
      <c r="A16" s="18" t="str">
        <f>'Orcamento - Access'!A14</f>
        <v>0569.103F</v>
      </c>
      <c r="B16" s="18" t="str">
        <f>'Orcamento - Access'!B14</f>
        <v>Prestação Jurisdicional na Justiça Federal / Construção do Edifício Anexo da JF em Campo Grande - MS</v>
      </c>
      <c r="C16" s="18" t="str">
        <f>'Orcamento - Access'!C14</f>
        <v>02.122</v>
      </c>
      <c r="D16" s="18" t="str">
        <f>'Orcamento - Access'!D14</f>
        <v>F</v>
      </c>
      <c r="E16" s="18" t="str">
        <f>'Orcamento - Access'!E14</f>
        <v>4</v>
      </c>
      <c r="F16" s="18" t="str">
        <f>'Orcamento - Access'!F14</f>
        <v>100</v>
      </c>
      <c r="G16" s="19">
        <f>'Orcamento - Access'!G14</f>
        <v>0</v>
      </c>
      <c r="H16" s="19">
        <f>'Orcamento - Access'!H14</f>
        <v>0</v>
      </c>
      <c r="I16" s="19">
        <f>'Orcamento - Access'!I14</f>
        <v>0</v>
      </c>
      <c r="J16" s="19">
        <f>'Orcamento - Access'!J14</f>
        <v>0</v>
      </c>
      <c r="K16" s="19">
        <f>'Orcamento - Access'!K14</f>
        <v>0</v>
      </c>
      <c r="L16" s="19">
        <f>'Orcamento - Access'!L14</f>
        <v>1000000</v>
      </c>
      <c r="M16" s="19">
        <f>'Orcamento - Access'!M14</f>
        <v>0</v>
      </c>
      <c r="N16" s="19">
        <f>'Orcamento - Access'!N14</f>
        <v>1000000</v>
      </c>
      <c r="O16" s="19">
        <f>'Orcamento - Access'!R14</f>
        <v>911143</v>
      </c>
      <c r="P16" s="20">
        <f>'Orcamento - Access'!S14</f>
        <v>0.91110000000000002</v>
      </c>
      <c r="Q16" s="19">
        <f>'Orcamento - Access'!W14</f>
        <v>0</v>
      </c>
      <c r="R16" s="20">
        <f>'Orcamento - Access'!X14</f>
        <v>0</v>
      </c>
      <c r="S16" s="19">
        <f>'Orcamento - Access'!AA14</f>
        <v>0</v>
      </c>
      <c r="T16" s="20">
        <f>'Orcamento - Access'!AB14</f>
        <v>0</v>
      </c>
    </row>
    <row r="17" spans="1:20" ht="30" customHeight="1" x14ac:dyDescent="0.2">
      <c r="A17" s="18" t="str">
        <f>'Orcamento - Access'!A15</f>
        <v>0569.103C</v>
      </c>
      <c r="B17" s="18" t="str">
        <f>'Orcamento - Access'!B15</f>
        <v>Prestação Jurisdicional na Justiça Federal / Construção do Edifício Sede no Município de  Três Lagoas - MS</v>
      </c>
      <c r="C17" s="18" t="str">
        <f>'Orcamento - Access'!C15</f>
        <v>02.122</v>
      </c>
      <c r="D17" s="18" t="str">
        <f>'Orcamento - Access'!D15</f>
        <v>F</v>
      </c>
      <c r="E17" s="18" t="str">
        <f>'Orcamento - Access'!E15</f>
        <v>4</v>
      </c>
      <c r="F17" s="18" t="str">
        <f>'Orcamento - Access'!F15</f>
        <v>100</v>
      </c>
      <c r="G17" s="19">
        <f>'Orcamento - Access'!G15</f>
        <v>0</v>
      </c>
      <c r="H17" s="19">
        <f>'Orcamento - Access'!H15</f>
        <v>0</v>
      </c>
      <c r="I17" s="19">
        <f>'Orcamento - Access'!I15</f>
        <v>0</v>
      </c>
      <c r="J17" s="19">
        <f>'Orcamento - Access'!J15</f>
        <v>0</v>
      </c>
      <c r="K17" s="19">
        <f>'Orcamento - Access'!K15</f>
        <v>0</v>
      </c>
      <c r="L17" s="19">
        <f>'Orcamento - Access'!L15</f>
        <v>4072746</v>
      </c>
      <c r="M17" s="19">
        <f>'Orcamento - Access'!M15</f>
        <v>0</v>
      </c>
      <c r="N17" s="19">
        <f>'Orcamento - Access'!N15</f>
        <v>4072746</v>
      </c>
      <c r="O17" s="19">
        <f>'Orcamento - Access'!R15</f>
        <v>4072746</v>
      </c>
      <c r="P17" s="20">
        <f>'Orcamento - Access'!S15</f>
        <v>1</v>
      </c>
      <c r="Q17" s="19">
        <f>'Orcamento - Access'!W15</f>
        <v>0</v>
      </c>
      <c r="R17" s="20">
        <f>'Orcamento - Access'!X15</f>
        <v>0</v>
      </c>
      <c r="S17" s="19">
        <f>'Orcamento - Access'!AA15</f>
        <v>0</v>
      </c>
      <c r="T17" s="20">
        <f>'Orcamento - Access'!AB15</f>
        <v>0</v>
      </c>
    </row>
    <row r="18" spans="1:20" ht="30" customHeight="1" x14ac:dyDescent="0.2">
      <c r="A18" s="18" t="str">
        <f>'Orcamento - Access'!A16</f>
        <v>0569.09HB</v>
      </c>
      <c r="B18" s="18" t="str">
        <f>'Orcamento - Access'!B16</f>
        <v>Prestação Jurisdicional na Justiça Federal / Contribuição da União, de suas Autarquias - Nacional</v>
      </c>
      <c r="C18" s="18" t="str">
        <f>'Orcamento - Access'!C16</f>
        <v>02.122</v>
      </c>
      <c r="D18" s="18" t="str">
        <f>'Orcamento - Access'!D16</f>
        <v>F</v>
      </c>
      <c r="E18" s="18" t="str">
        <f>'Orcamento - Access'!E16</f>
        <v>1</v>
      </c>
      <c r="F18" s="18" t="str">
        <f>'Orcamento - Access'!F16</f>
        <v>100</v>
      </c>
      <c r="G18" s="19">
        <f>'Orcamento - Access'!G16</f>
        <v>0</v>
      </c>
      <c r="H18" s="19">
        <f>'Orcamento - Access'!H16</f>
        <v>0</v>
      </c>
      <c r="I18" s="19">
        <f>'Orcamento - Access'!I16</f>
        <v>0</v>
      </c>
      <c r="J18" s="19">
        <f>'Orcamento - Access'!J16</f>
        <v>0</v>
      </c>
      <c r="K18" s="19">
        <f>'Orcamento - Access'!K16</f>
        <v>0</v>
      </c>
      <c r="L18" s="19">
        <f>'Orcamento - Access'!L16</f>
        <v>8252204.3799999999</v>
      </c>
      <c r="M18" s="19">
        <f>'Orcamento - Access'!M16</f>
        <v>0</v>
      </c>
      <c r="N18" s="19">
        <f>'Orcamento - Access'!N16</f>
        <v>8252204.3799999999</v>
      </c>
      <c r="O18" s="19">
        <f>'Orcamento - Access'!R16</f>
        <v>8252200.04</v>
      </c>
      <c r="P18" s="20">
        <f>'Orcamento - Access'!S16</f>
        <v>1</v>
      </c>
      <c r="Q18" s="19">
        <f>'Orcamento - Access'!W16</f>
        <v>8241193.04</v>
      </c>
      <c r="R18" s="20">
        <f>'Orcamento - Access'!X16</f>
        <v>0.99870000000000003</v>
      </c>
      <c r="S18" s="19">
        <f>'Orcamento - Access'!AA16</f>
        <v>8241193.04</v>
      </c>
      <c r="T18" s="20">
        <f>'Orcamento - Access'!AB16</f>
        <v>0.99870000000000003</v>
      </c>
    </row>
    <row r="19" spans="1:20" ht="30" customHeight="1" x14ac:dyDescent="0.2">
      <c r="A19" s="18" t="str">
        <f>'Orcamento - Access'!A17</f>
        <v>0089.0396</v>
      </c>
      <c r="B19" s="18" t="str">
        <f>'Orcamento - Access'!B17</f>
        <v>Previdência de Inativos e Pensionistas da União / Pagamento de Aposentadorias e Pensões</v>
      </c>
      <c r="C19" s="18" t="str">
        <f>'Orcamento - Access'!C17</f>
        <v>09.272</v>
      </c>
      <c r="D19" s="18" t="str">
        <f>'Orcamento - Access'!D17</f>
        <v>S</v>
      </c>
      <c r="E19" s="18" t="str">
        <f>'Orcamento - Access'!E17</f>
        <v>1</v>
      </c>
      <c r="F19" s="18" t="str">
        <f>'Orcamento - Access'!F17</f>
        <v>100</v>
      </c>
      <c r="G19" s="19">
        <f>'Orcamento - Access'!G17</f>
        <v>0</v>
      </c>
      <c r="H19" s="19">
        <f>'Orcamento - Access'!H17</f>
        <v>0</v>
      </c>
      <c r="I19" s="19">
        <f>'Orcamento - Access'!I17</f>
        <v>0</v>
      </c>
      <c r="J19" s="19">
        <f>'Orcamento - Access'!J17</f>
        <v>0</v>
      </c>
      <c r="K19" s="19">
        <f>'Orcamento - Access'!K17</f>
        <v>0</v>
      </c>
      <c r="L19" s="19">
        <f>'Orcamento - Access'!L17</f>
        <v>80508.929999999993</v>
      </c>
      <c r="M19" s="19">
        <f>'Orcamento - Access'!M17</f>
        <v>0</v>
      </c>
      <c r="N19" s="19">
        <f>'Orcamento - Access'!N17</f>
        <v>80508.929999999993</v>
      </c>
      <c r="O19" s="19">
        <f>'Orcamento - Access'!R17</f>
        <v>80508.929999999993</v>
      </c>
      <c r="P19" s="20">
        <f>'Orcamento - Access'!S17</f>
        <v>1</v>
      </c>
      <c r="Q19" s="19">
        <f>'Orcamento - Access'!W17</f>
        <v>80508.929999999993</v>
      </c>
      <c r="R19" s="20">
        <f>'Orcamento - Access'!X17</f>
        <v>1</v>
      </c>
      <c r="S19" s="19">
        <f>'Orcamento - Access'!AA17</f>
        <v>80508.929999999993</v>
      </c>
      <c r="T19" s="20">
        <f>'Orcamento - Access'!AB17</f>
        <v>1</v>
      </c>
    </row>
    <row r="20" spans="1:20" ht="30" customHeight="1" x14ac:dyDescent="0.2">
      <c r="A20" s="18" t="str">
        <f>'Orcamento - Access'!A18</f>
        <v>0089.0396</v>
      </c>
      <c r="B20" s="18" t="str">
        <f>'Orcamento - Access'!B18</f>
        <v>Previdência de Inativos e Pensionistas da União / Pagamento de Aposentadorias e Pensões</v>
      </c>
      <c r="C20" s="18" t="str">
        <f>'Orcamento - Access'!C18</f>
        <v>09.272</v>
      </c>
      <c r="D20" s="18" t="str">
        <f>'Orcamento - Access'!D18</f>
        <v>S</v>
      </c>
      <c r="E20" s="18" t="str">
        <f>'Orcamento - Access'!E18</f>
        <v>1</v>
      </c>
      <c r="F20" s="18" t="str">
        <f>'Orcamento - Access'!F18</f>
        <v>156</v>
      </c>
      <c r="G20" s="19">
        <f>'Orcamento - Access'!G18</f>
        <v>0</v>
      </c>
      <c r="H20" s="19">
        <f>'Orcamento - Access'!H18</f>
        <v>0</v>
      </c>
      <c r="I20" s="19">
        <f>'Orcamento - Access'!I18</f>
        <v>0</v>
      </c>
      <c r="J20" s="19">
        <f>'Orcamento - Access'!J18</f>
        <v>0</v>
      </c>
      <c r="K20" s="19">
        <f>'Orcamento - Access'!K18</f>
        <v>0</v>
      </c>
      <c r="L20" s="19">
        <f>'Orcamento - Access'!L18</f>
        <v>3033248</v>
      </c>
      <c r="M20" s="19">
        <f>'Orcamento - Access'!M18</f>
        <v>0</v>
      </c>
      <c r="N20" s="19">
        <f>'Orcamento - Access'!N18</f>
        <v>3033248</v>
      </c>
      <c r="O20" s="19">
        <f>'Orcamento - Access'!R18</f>
        <v>3033235.16</v>
      </c>
      <c r="P20" s="20">
        <f>'Orcamento - Access'!S18</f>
        <v>1</v>
      </c>
      <c r="Q20" s="19">
        <f>'Orcamento - Access'!W18</f>
        <v>3033235.16</v>
      </c>
      <c r="R20" s="20">
        <f>'Orcamento - Access'!X18</f>
        <v>1</v>
      </c>
      <c r="S20" s="19">
        <f>'Orcamento - Access'!AA18</f>
        <v>3015282.6</v>
      </c>
      <c r="T20" s="20">
        <f>'Orcamento - Access'!AB18</f>
        <v>0.99409999999999998</v>
      </c>
    </row>
    <row r="21" spans="1:20" ht="30" customHeight="1" x14ac:dyDescent="0.2">
      <c r="A21" s="18" t="str">
        <f>'Orcamento - Access'!A19</f>
        <v>0089.0396</v>
      </c>
      <c r="B21" s="18" t="str">
        <f>'Orcamento - Access'!B19</f>
        <v>Previdência de Inativos e Pensionistas da União / Pagamento de Aposentadorias e Pensões</v>
      </c>
      <c r="C21" s="18" t="str">
        <f>'Orcamento - Access'!C19</f>
        <v>09.272</v>
      </c>
      <c r="D21" s="18" t="str">
        <f>'Orcamento - Access'!D19</f>
        <v>S</v>
      </c>
      <c r="E21" s="18" t="str">
        <f>'Orcamento - Access'!E19</f>
        <v>1</v>
      </c>
      <c r="F21" s="18" t="str">
        <f>'Orcamento - Access'!F19</f>
        <v>169</v>
      </c>
      <c r="G21" s="19">
        <f>'Orcamento - Access'!G19</f>
        <v>0</v>
      </c>
      <c r="H21" s="19">
        <f>'Orcamento - Access'!H19</f>
        <v>0</v>
      </c>
      <c r="I21" s="19">
        <f>'Orcamento - Access'!I19</f>
        <v>0</v>
      </c>
      <c r="J21" s="19">
        <f>'Orcamento - Access'!J19</f>
        <v>0</v>
      </c>
      <c r="K21" s="19">
        <f>'Orcamento - Access'!K19</f>
        <v>0</v>
      </c>
      <c r="L21" s="19">
        <f>'Orcamento - Access'!L19</f>
        <v>415068.95</v>
      </c>
      <c r="M21" s="19">
        <f>'Orcamento - Access'!M19</f>
        <v>0</v>
      </c>
      <c r="N21" s="19">
        <f>'Orcamento - Access'!N19</f>
        <v>415068.95</v>
      </c>
      <c r="O21" s="19">
        <f>'Orcamento - Access'!R19</f>
        <v>415067.9</v>
      </c>
      <c r="P21" s="20">
        <f>'Orcamento - Access'!S19</f>
        <v>1</v>
      </c>
      <c r="Q21" s="19">
        <f>'Orcamento - Access'!W19</f>
        <v>412918.9</v>
      </c>
      <c r="R21" s="20">
        <f>'Orcamento - Access'!X19</f>
        <v>0.99480000000000002</v>
      </c>
      <c r="S21" s="19">
        <f>'Orcamento - Access'!AA19</f>
        <v>407300.52</v>
      </c>
      <c r="T21" s="20">
        <f>'Orcamento - Access'!AB19</f>
        <v>0.98129999999999995</v>
      </c>
    </row>
    <row r="25" spans="1:20" x14ac:dyDescent="0.2">
      <c r="B25" s="136" t="s">
        <v>183</v>
      </c>
      <c r="C25" s="136"/>
    </row>
    <row r="27" spans="1:20" x14ac:dyDescent="0.2">
      <c r="B27" s="25" t="s">
        <v>227</v>
      </c>
      <c r="C27" s="67">
        <v>79797060.269999996</v>
      </c>
    </row>
    <row r="28" spans="1:20" x14ac:dyDescent="0.2">
      <c r="B28" s="25" t="s">
        <v>169</v>
      </c>
      <c r="C28" s="65">
        <f>SUM(L4:L21)</f>
        <v>79797060.269999996</v>
      </c>
    </row>
    <row r="29" spans="1:20" x14ac:dyDescent="0.2">
      <c r="B29" s="21" t="s">
        <v>252</v>
      </c>
      <c r="C29" s="68">
        <v>79797060.269999996</v>
      </c>
    </row>
    <row r="30" spans="1:20" x14ac:dyDescent="0.2">
      <c r="C30" s="22"/>
    </row>
    <row r="31" spans="1:20" x14ac:dyDescent="0.2">
      <c r="B31" s="136" t="s">
        <v>213</v>
      </c>
      <c r="C31" s="136"/>
    </row>
    <row r="33" spans="2:3" x14ac:dyDescent="0.2">
      <c r="B33" s="25" t="s">
        <v>236</v>
      </c>
      <c r="C33" s="67">
        <f>71660642.25+6855739.66</f>
        <v>78516381.909999996</v>
      </c>
    </row>
    <row r="34" spans="2:3" x14ac:dyDescent="0.2">
      <c r="B34" s="25" t="s">
        <v>168</v>
      </c>
      <c r="C34" s="65">
        <f>SUM(C33:C33)</f>
        <v>78516381.909999996</v>
      </c>
    </row>
    <row r="35" spans="2:3" x14ac:dyDescent="0.2">
      <c r="B35" s="25" t="s">
        <v>169</v>
      </c>
      <c r="C35" s="65">
        <f>SUM(O4:O21)</f>
        <v>78516381.909999996</v>
      </c>
    </row>
    <row r="38" spans="2:3" x14ac:dyDescent="0.2">
      <c r="B38" s="136" t="s">
        <v>214</v>
      </c>
      <c r="C38" s="136"/>
    </row>
    <row r="40" spans="2:3" x14ac:dyDescent="0.2">
      <c r="B40" s="25" t="s">
        <v>237</v>
      </c>
      <c r="C40" s="67">
        <v>71660642.25</v>
      </c>
    </row>
    <row r="41" spans="2:3" x14ac:dyDescent="0.2">
      <c r="B41" s="25" t="s">
        <v>168</v>
      </c>
      <c r="C41" s="65">
        <f>SUM(C40:C40)</f>
        <v>71660642.25</v>
      </c>
    </row>
    <row r="42" spans="2:3" x14ac:dyDescent="0.2">
      <c r="B42" s="25" t="s">
        <v>169</v>
      </c>
      <c r="C42" s="65">
        <f>SUM(Q4:Q21)</f>
        <v>71660642.25</v>
      </c>
    </row>
    <row r="45" spans="2:3" x14ac:dyDescent="0.2">
      <c r="B45" s="136" t="s">
        <v>215</v>
      </c>
      <c r="C45" s="136"/>
    </row>
    <row r="47" spans="2:3" x14ac:dyDescent="0.2">
      <c r="B47" s="25" t="s">
        <v>216</v>
      </c>
      <c r="C47" s="67">
        <v>12332281.039999999</v>
      </c>
    </row>
    <row r="48" spans="2:3" x14ac:dyDescent="0.2">
      <c r="B48" s="25" t="s">
        <v>217</v>
      </c>
      <c r="C48" s="67">
        <v>59291826.310000002</v>
      </c>
    </row>
    <row r="49" spans="2:3" x14ac:dyDescent="0.2">
      <c r="B49" s="25" t="s">
        <v>168</v>
      </c>
      <c r="C49" s="65">
        <f>SUM(C47:C48)</f>
        <v>71624107.349999994</v>
      </c>
    </row>
    <row r="50" spans="2:3" x14ac:dyDescent="0.2">
      <c r="B50" s="25" t="s">
        <v>169</v>
      </c>
      <c r="C50" s="65">
        <f>SUM(S4:S21)</f>
        <v>71624107.349999994</v>
      </c>
    </row>
    <row r="55" spans="2:3" x14ac:dyDescent="0.2">
      <c r="B55" s="66"/>
    </row>
  </sheetData>
  <mergeCells count="5">
    <mergeCell ref="B31:C31"/>
    <mergeCell ref="B38:C38"/>
    <mergeCell ref="B45:C45"/>
    <mergeCell ref="A1:T1"/>
    <mergeCell ref="B25:C25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46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8"/>
  <sheetViews>
    <sheetView workbookViewId="0">
      <selection activeCell="I24" sqref="I24"/>
    </sheetView>
  </sheetViews>
  <sheetFormatPr defaultRowHeight="12.75" x14ac:dyDescent="0.2"/>
  <cols>
    <col min="1" max="1" width="10.7109375" bestFit="1" customWidth="1"/>
    <col min="2" max="2" width="32.42578125" bestFit="1" customWidth="1"/>
    <col min="3" max="3" width="81.140625" bestFit="1" customWidth="1"/>
    <col min="4" max="4" width="11" customWidth="1"/>
    <col min="5" max="5" width="11" bestFit="1" customWidth="1"/>
    <col min="6" max="6" width="9.5703125" bestFit="1" customWidth="1"/>
    <col min="7" max="7" width="9.28515625" bestFit="1" customWidth="1"/>
    <col min="8" max="9" width="9.42578125" bestFit="1" customWidth="1"/>
    <col min="10" max="10" width="8.85546875" bestFit="1" customWidth="1"/>
    <col min="11" max="11" width="9.7109375" bestFit="1" customWidth="1"/>
    <col min="12" max="12" width="9.140625" bestFit="1" customWidth="1"/>
    <col min="13" max="13" width="9.28515625" bestFit="1" customWidth="1"/>
    <col min="14" max="15" width="9.5703125" bestFit="1" customWidth="1"/>
    <col min="16" max="16" width="18.140625" bestFit="1" customWidth="1"/>
    <col min="17" max="17" width="8.7109375" bestFit="1" customWidth="1"/>
    <col min="18" max="18" width="14.85546875" customWidth="1"/>
    <col min="19" max="19" width="11" customWidth="1"/>
    <col min="20" max="20" width="18.140625" bestFit="1" customWidth="1"/>
  </cols>
  <sheetData>
    <row r="1" spans="1:17" x14ac:dyDescent="0.2">
      <c r="A1" t="s">
        <v>1</v>
      </c>
      <c r="B1" t="s">
        <v>2</v>
      </c>
      <c r="C1" t="s">
        <v>3</v>
      </c>
      <c r="D1" t="s">
        <v>4</v>
      </c>
      <c r="E1" t="s">
        <v>5</v>
      </c>
      <c r="F1" t="s">
        <v>6</v>
      </c>
      <c r="G1" t="s">
        <v>7</v>
      </c>
      <c r="H1" t="s">
        <v>8</v>
      </c>
      <c r="I1" t="s">
        <v>9</v>
      </c>
      <c r="J1" t="s">
        <v>10</v>
      </c>
      <c r="K1" t="s">
        <v>11</v>
      </c>
      <c r="L1" t="s">
        <v>12</v>
      </c>
      <c r="M1" t="s">
        <v>13</v>
      </c>
      <c r="N1" t="s">
        <v>14</v>
      </c>
      <c r="O1" t="s">
        <v>15</v>
      </c>
      <c r="P1" t="s">
        <v>163</v>
      </c>
      <c r="Q1" t="s">
        <v>0</v>
      </c>
    </row>
    <row r="2" spans="1:17" x14ac:dyDescent="0.2">
      <c r="A2" t="s">
        <v>268</v>
      </c>
      <c r="B2" t="s">
        <v>269</v>
      </c>
      <c r="C2" t="s">
        <v>312</v>
      </c>
      <c r="D2">
        <v>8327933.9900000002</v>
      </c>
      <c r="E2">
        <v>5416078.0899999999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  <c r="M2">
        <v>0</v>
      </c>
      <c r="N2">
        <v>0</v>
      </c>
      <c r="O2">
        <v>0</v>
      </c>
      <c r="P2" t="s">
        <v>385</v>
      </c>
      <c r="Q2" t="s">
        <v>16</v>
      </c>
    </row>
    <row r="3" spans="1:17" x14ac:dyDescent="0.2">
      <c r="A3" t="s">
        <v>270</v>
      </c>
      <c r="B3" t="s">
        <v>269</v>
      </c>
      <c r="C3" t="s">
        <v>336</v>
      </c>
      <c r="D3">
        <v>1343260.75</v>
      </c>
      <c r="E3">
        <v>988926.34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  <c r="M3">
        <v>0</v>
      </c>
      <c r="N3">
        <v>0</v>
      </c>
      <c r="O3">
        <v>0</v>
      </c>
      <c r="P3" t="s">
        <v>385</v>
      </c>
      <c r="Q3" t="s">
        <v>16</v>
      </c>
    </row>
    <row r="4" spans="1:17" x14ac:dyDescent="0.2">
      <c r="A4" t="s">
        <v>271</v>
      </c>
      <c r="B4" t="s">
        <v>269</v>
      </c>
      <c r="C4" t="s">
        <v>323</v>
      </c>
      <c r="D4">
        <v>1048439.78</v>
      </c>
      <c r="E4">
        <v>977906.57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0</v>
      </c>
      <c r="P4" t="s">
        <v>385</v>
      </c>
      <c r="Q4" t="s">
        <v>16</v>
      </c>
    </row>
    <row r="5" spans="1:17" x14ac:dyDescent="0.2">
      <c r="A5" t="s">
        <v>272</v>
      </c>
      <c r="B5" t="s">
        <v>269</v>
      </c>
      <c r="C5" t="s">
        <v>313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 t="s">
        <v>385</v>
      </c>
      <c r="Q5" t="s">
        <v>16</v>
      </c>
    </row>
    <row r="6" spans="1:17" x14ac:dyDescent="0.2">
      <c r="A6" t="s">
        <v>274</v>
      </c>
      <c r="B6" t="s">
        <v>275</v>
      </c>
      <c r="C6" t="s">
        <v>314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 t="s">
        <v>385</v>
      </c>
      <c r="Q6" t="s">
        <v>273</v>
      </c>
    </row>
    <row r="7" spans="1:17" x14ac:dyDescent="0.2">
      <c r="A7" t="s">
        <v>276</v>
      </c>
      <c r="B7" t="s">
        <v>275</v>
      </c>
      <c r="C7" t="s">
        <v>330</v>
      </c>
      <c r="D7">
        <v>293689.01</v>
      </c>
      <c r="E7">
        <v>296019.49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 t="s">
        <v>385</v>
      </c>
      <c r="Q7" t="s">
        <v>273</v>
      </c>
    </row>
    <row r="8" spans="1:17" x14ac:dyDescent="0.2">
      <c r="A8" t="s">
        <v>277</v>
      </c>
      <c r="B8" t="s">
        <v>275</v>
      </c>
      <c r="C8" t="s">
        <v>337</v>
      </c>
      <c r="D8">
        <v>42639</v>
      </c>
      <c r="E8">
        <v>49629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 t="s">
        <v>385</v>
      </c>
      <c r="Q8" t="s">
        <v>273</v>
      </c>
    </row>
    <row r="9" spans="1:17" x14ac:dyDescent="0.2">
      <c r="A9" t="s">
        <v>278</v>
      </c>
      <c r="B9" t="s">
        <v>275</v>
      </c>
      <c r="C9" t="s">
        <v>348</v>
      </c>
      <c r="D9">
        <v>9860.39</v>
      </c>
      <c r="E9">
        <v>142323.44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  <c r="M9">
        <v>0</v>
      </c>
      <c r="N9">
        <v>0</v>
      </c>
      <c r="O9">
        <v>0</v>
      </c>
      <c r="P9" t="s">
        <v>385</v>
      </c>
      <c r="Q9" t="s">
        <v>273</v>
      </c>
    </row>
    <row r="10" spans="1:17" x14ac:dyDescent="0.2">
      <c r="A10" t="s">
        <v>279</v>
      </c>
      <c r="B10" t="s">
        <v>275</v>
      </c>
      <c r="C10" t="s">
        <v>324</v>
      </c>
      <c r="D10">
        <v>40083.4</v>
      </c>
      <c r="E10">
        <v>13764.84</v>
      </c>
      <c r="F10">
        <v>0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 t="s">
        <v>385</v>
      </c>
      <c r="Q10" t="s">
        <v>273</v>
      </c>
    </row>
    <row r="11" spans="1:17" x14ac:dyDescent="0.2">
      <c r="A11" t="s">
        <v>280</v>
      </c>
      <c r="B11" t="s">
        <v>275</v>
      </c>
      <c r="C11" t="s">
        <v>329</v>
      </c>
      <c r="D11">
        <v>5884.25</v>
      </c>
      <c r="E11">
        <v>55125.91</v>
      </c>
      <c r="F11">
        <v>0</v>
      </c>
      <c r="G11">
        <v>0</v>
      </c>
      <c r="H11">
        <v>0</v>
      </c>
      <c r="I11">
        <v>0</v>
      </c>
      <c r="J11">
        <v>0</v>
      </c>
      <c r="K11">
        <v>0</v>
      </c>
      <c r="L11">
        <v>0</v>
      </c>
      <c r="M11">
        <v>0</v>
      </c>
      <c r="N11">
        <v>0</v>
      </c>
      <c r="O11">
        <v>0</v>
      </c>
      <c r="P11" t="s">
        <v>385</v>
      </c>
      <c r="Q11" t="s">
        <v>273</v>
      </c>
    </row>
    <row r="12" spans="1:17" x14ac:dyDescent="0.2">
      <c r="A12" t="s">
        <v>281</v>
      </c>
      <c r="B12" t="s">
        <v>275</v>
      </c>
      <c r="C12" t="s">
        <v>328</v>
      </c>
      <c r="D12">
        <v>93829.35</v>
      </c>
      <c r="E12">
        <v>134670.15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 t="s">
        <v>385</v>
      </c>
      <c r="Q12" t="s">
        <v>273</v>
      </c>
    </row>
    <row r="13" spans="1:17" x14ac:dyDescent="0.2">
      <c r="A13" t="s">
        <v>282</v>
      </c>
      <c r="B13" t="s">
        <v>275</v>
      </c>
      <c r="C13" t="s">
        <v>339</v>
      </c>
      <c r="D13">
        <v>0</v>
      </c>
      <c r="E13">
        <v>59268.23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 t="s">
        <v>385</v>
      </c>
      <c r="Q13" t="s">
        <v>273</v>
      </c>
    </row>
    <row r="14" spans="1:17" x14ac:dyDescent="0.2">
      <c r="A14" t="s">
        <v>283</v>
      </c>
      <c r="B14" t="s">
        <v>275</v>
      </c>
      <c r="C14" t="s">
        <v>341</v>
      </c>
      <c r="D14">
        <v>0</v>
      </c>
      <c r="E14">
        <v>10820.28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  <c r="P14" t="s">
        <v>385</v>
      </c>
      <c r="Q14" t="s">
        <v>273</v>
      </c>
    </row>
    <row r="15" spans="1:17" x14ac:dyDescent="0.2">
      <c r="A15" t="s">
        <v>284</v>
      </c>
      <c r="B15" t="s">
        <v>275</v>
      </c>
      <c r="C15" t="s">
        <v>342</v>
      </c>
      <c r="D15">
        <v>8474.52</v>
      </c>
      <c r="E15">
        <v>62215.040000000001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 t="s">
        <v>385</v>
      </c>
      <c r="Q15" t="s">
        <v>273</v>
      </c>
    </row>
    <row r="16" spans="1:17" x14ac:dyDescent="0.2">
      <c r="A16" t="s">
        <v>285</v>
      </c>
      <c r="B16" t="s">
        <v>275</v>
      </c>
      <c r="C16" t="s">
        <v>333</v>
      </c>
      <c r="D16">
        <v>2658.71</v>
      </c>
      <c r="E16">
        <v>9231.36</v>
      </c>
      <c r="F16">
        <v>0</v>
      </c>
      <c r="G16">
        <v>0</v>
      </c>
      <c r="H16">
        <v>0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 t="s">
        <v>385</v>
      </c>
      <c r="Q16" t="s">
        <v>273</v>
      </c>
    </row>
    <row r="17" spans="1:17" x14ac:dyDescent="0.2">
      <c r="A17" t="s">
        <v>286</v>
      </c>
      <c r="B17" t="s">
        <v>275</v>
      </c>
      <c r="C17" t="s">
        <v>327</v>
      </c>
      <c r="D17">
        <v>0</v>
      </c>
      <c r="E17">
        <v>92855.01</v>
      </c>
      <c r="F17">
        <v>0</v>
      </c>
      <c r="G17">
        <v>0</v>
      </c>
      <c r="H17">
        <v>0</v>
      </c>
      <c r="I17">
        <v>0</v>
      </c>
      <c r="J17">
        <v>0</v>
      </c>
      <c r="K17">
        <v>0</v>
      </c>
      <c r="L17">
        <v>0</v>
      </c>
      <c r="M17">
        <v>0</v>
      </c>
      <c r="N17">
        <v>0</v>
      </c>
      <c r="O17">
        <v>0</v>
      </c>
      <c r="P17" t="s">
        <v>385</v>
      </c>
      <c r="Q17" t="s">
        <v>273</v>
      </c>
    </row>
    <row r="18" spans="1:17" x14ac:dyDescent="0.2">
      <c r="A18" t="s">
        <v>287</v>
      </c>
      <c r="B18" t="s">
        <v>275</v>
      </c>
      <c r="C18" t="s">
        <v>340</v>
      </c>
      <c r="D18">
        <v>0</v>
      </c>
      <c r="E18">
        <v>3274.37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>
        <v>0</v>
      </c>
      <c r="M18">
        <v>0</v>
      </c>
      <c r="N18">
        <v>0</v>
      </c>
      <c r="O18">
        <v>0</v>
      </c>
      <c r="P18" t="s">
        <v>385</v>
      </c>
      <c r="Q18" t="s">
        <v>273</v>
      </c>
    </row>
    <row r="19" spans="1:17" x14ac:dyDescent="0.2">
      <c r="A19" t="s">
        <v>288</v>
      </c>
      <c r="B19" t="s">
        <v>275</v>
      </c>
      <c r="C19" t="s">
        <v>331</v>
      </c>
      <c r="D19">
        <v>0</v>
      </c>
      <c r="E19">
        <v>211742.91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>
        <v>0</v>
      </c>
      <c r="M19">
        <v>0</v>
      </c>
      <c r="N19">
        <v>0</v>
      </c>
      <c r="O19">
        <v>0</v>
      </c>
      <c r="P19" t="s">
        <v>385</v>
      </c>
      <c r="Q19" t="s">
        <v>273</v>
      </c>
    </row>
    <row r="20" spans="1:17" x14ac:dyDescent="0.2">
      <c r="A20" t="s">
        <v>289</v>
      </c>
      <c r="B20" t="s">
        <v>275</v>
      </c>
      <c r="C20" t="s">
        <v>332</v>
      </c>
      <c r="D20">
        <v>0</v>
      </c>
      <c r="E20">
        <v>381538.76</v>
      </c>
      <c r="F20">
        <v>0</v>
      </c>
      <c r="G20">
        <v>0</v>
      </c>
      <c r="H20">
        <v>0</v>
      </c>
      <c r="I20">
        <v>0</v>
      </c>
      <c r="J20">
        <v>0</v>
      </c>
      <c r="K20">
        <v>0</v>
      </c>
      <c r="L20">
        <v>0</v>
      </c>
      <c r="M20">
        <v>0</v>
      </c>
      <c r="N20">
        <v>0</v>
      </c>
      <c r="O20">
        <v>0</v>
      </c>
      <c r="P20" t="s">
        <v>385</v>
      </c>
      <c r="Q20" t="s">
        <v>273</v>
      </c>
    </row>
    <row r="21" spans="1:17" x14ac:dyDescent="0.2">
      <c r="A21" t="s">
        <v>290</v>
      </c>
      <c r="B21" t="s">
        <v>275</v>
      </c>
      <c r="C21" t="s">
        <v>345</v>
      </c>
      <c r="D21">
        <v>0</v>
      </c>
      <c r="E21">
        <v>660.8</v>
      </c>
      <c r="F21">
        <v>0</v>
      </c>
      <c r="G21">
        <v>0</v>
      </c>
      <c r="H21">
        <v>0</v>
      </c>
      <c r="I21">
        <v>0</v>
      </c>
      <c r="J21">
        <v>0</v>
      </c>
      <c r="K21">
        <v>0</v>
      </c>
      <c r="L21">
        <v>0</v>
      </c>
      <c r="M21">
        <v>0</v>
      </c>
      <c r="N21">
        <v>0</v>
      </c>
      <c r="O21">
        <v>0</v>
      </c>
      <c r="P21" t="s">
        <v>385</v>
      </c>
      <c r="Q21" t="s">
        <v>273</v>
      </c>
    </row>
    <row r="22" spans="1:17" x14ac:dyDescent="0.2">
      <c r="A22" t="s">
        <v>291</v>
      </c>
      <c r="B22" t="s">
        <v>275</v>
      </c>
      <c r="C22" t="s">
        <v>334</v>
      </c>
      <c r="D22">
        <v>2456.92</v>
      </c>
      <c r="E22">
        <v>84547.839999999997</v>
      </c>
      <c r="F22">
        <v>0</v>
      </c>
      <c r="G22">
        <v>0</v>
      </c>
      <c r="H22">
        <v>0</v>
      </c>
      <c r="I22">
        <v>0</v>
      </c>
      <c r="J22">
        <v>0</v>
      </c>
      <c r="K22">
        <v>0</v>
      </c>
      <c r="L22">
        <v>0</v>
      </c>
      <c r="M22">
        <v>0</v>
      </c>
      <c r="N22">
        <v>0</v>
      </c>
      <c r="O22">
        <v>0</v>
      </c>
      <c r="P22" t="s">
        <v>385</v>
      </c>
      <c r="Q22" t="s">
        <v>273</v>
      </c>
    </row>
    <row r="23" spans="1:17" x14ac:dyDescent="0.2">
      <c r="A23" t="s">
        <v>292</v>
      </c>
      <c r="B23" t="s">
        <v>275</v>
      </c>
      <c r="C23" t="s">
        <v>338</v>
      </c>
      <c r="D23">
        <v>0</v>
      </c>
      <c r="E23">
        <v>0</v>
      </c>
      <c r="F23">
        <v>0</v>
      </c>
      <c r="G23">
        <v>0</v>
      </c>
      <c r="H23">
        <v>0</v>
      </c>
      <c r="I23">
        <v>0</v>
      </c>
      <c r="J23">
        <v>0</v>
      </c>
      <c r="K23">
        <v>0</v>
      </c>
      <c r="L23">
        <v>0</v>
      </c>
      <c r="M23">
        <v>0</v>
      </c>
      <c r="N23">
        <v>0</v>
      </c>
      <c r="O23">
        <v>0</v>
      </c>
      <c r="P23" t="s">
        <v>385</v>
      </c>
      <c r="Q23" t="s">
        <v>273</v>
      </c>
    </row>
    <row r="24" spans="1:17" x14ac:dyDescent="0.2">
      <c r="A24" t="s">
        <v>293</v>
      </c>
      <c r="B24" t="s">
        <v>275</v>
      </c>
      <c r="C24" t="s">
        <v>344</v>
      </c>
      <c r="D24">
        <v>0</v>
      </c>
      <c r="E24">
        <v>0</v>
      </c>
      <c r="F24">
        <v>0</v>
      </c>
      <c r="G24">
        <v>0</v>
      </c>
      <c r="H24">
        <v>0</v>
      </c>
      <c r="I24">
        <v>0</v>
      </c>
      <c r="J24">
        <v>0</v>
      </c>
      <c r="K24">
        <v>0</v>
      </c>
      <c r="L24">
        <v>0</v>
      </c>
      <c r="M24">
        <v>0</v>
      </c>
      <c r="N24">
        <v>0</v>
      </c>
      <c r="O24">
        <v>0</v>
      </c>
      <c r="P24" t="s">
        <v>385</v>
      </c>
      <c r="Q24" t="s">
        <v>273</v>
      </c>
    </row>
    <row r="25" spans="1:17" x14ac:dyDescent="0.2">
      <c r="A25" t="s">
        <v>294</v>
      </c>
      <c r="B25" t="s">
        <v>275</v>
      </c>
      <c r="C25" t="s">
        <v>315</v>
      </c>
      <c r="D25">
        <v>0</v>
      </c>
      <c r="E25">
        <v>0</v>
      </c>
      <c r="F25">
        <v>0</v>
      </c>
      <c r="G25">
        <v>0</v>
      </c>
      <c r="H25">
        <v>0</v>
      </c>
      <c r="I25">
        <v>0</v>
      </c>
      <c r="J25">
        <v>0</v>
      </c>
      <c r="K25">
        <v>0</v>
      </c>
      <c r="L25">
        <v>0</v>
      </c>
      <c r="M25">
        <v>0</v>
      </c>
      <c r="N25">
        <v>0</v>
      </c>
      <c r="O25">
        <v>0</v>
      </c>
      <c r="P25" t="s">
        <v>385</v>
      </c>
      <c r="Q25" t="s">
        <v>273</v>
      </c>
    </row>
    <row r="26" spans="1:17" x14ac:dyDescent="0.2">
      <c r="A26" t="s">
        <v>295</v>
      </c>
      <c r="B26" t="s">
        <v>275</v>
      </c>
      <c r="C26" t="s">
        <v>316</v>
      </c>
      <c r="D26">
        <v>0</v>
      </c>
      <c r="E26">
        <v>0</v>
      </c>
      <c r="F26">
        <v>0</v>
      </c>
      <c r="G26">
        <v>0</v>
      </c>
      <c r="H26">
        <v>0</v>
      </c>
      <c r="I26">
        <v>0</v>
      </c>
      <c r="J26">
        <v>0</v>
      </c>
      <c r="K26">
        <v>0</v>
      </c>
      <c r="L26">
        <v>0</v>
      </c>
      <c r="M26">
        <v>0</v>
      </c>
      <c r="N26">
        <v>0</v>
      </c>
      <c r="O26">
        <v>0</v>
      </c>
      <c r="P26" t="s">
        <v>385</v>
      </c>
      <c r="Q26" t="s">
        <v>273</v>
      </c>
    </row>
    <row r="27" spans="1:17" x14ac:dyDescent="0.2">
      <c r="A27" t="s">
        <v>296</v>
      </c>
      <c r="B27" t="s">
        <v>275</v>
      </c>
      <c r="C27" t="s">
        <v>335</v>
      </c>
      <c r="D27">
        <v>0</v>
      </c>
      <c r="E27">
        <v>0</v>
      </c>
      <c r="F27">
        <v>0</v>
      </c>
      <c r="G27">
        <v>0</v>
      </c>
      <c r="H27">
        <v>0</v>
      </c>
      <c r="I27">
        <v>0</v>
      </c>
      <c r="J27">
        <v>0</v>
      </c>
      <c r="K27">
        <v>0</v>
      </c>
      <c r="L27">
        <v>0</v>
      </c>
      <c r="M27">
        <v>0</v>
      </c>
      <c r="N27">
        <v>0</v>
      </c>
      <c r="O27">
        <v>0</v>
      </c>
      <c r="P27" t="s">
        <v>385</v>
      </c>
      <c r="Q27" t="s">
        <v>273</v>
      </c>
    </row>
    <row r="28" spans="1:17" x14ac:dyDescent="0.2">
      <c r="A28" t="s">
        <v>297</v>
      </c>
      <c r="B28" t="s">
        <v>275</v>
      </c>
      <c r="C28" t="s">
        <v>343</v>
      </c>
      <c r="D28">
        <v>0</v>
      </c>
      <c r="E28">
        <v>0</v>
      </c>
      <c r="F28">
        <v>0</v>
      </c>
      <c r="G28">
        <v>0</v>
      </c>
      <c r="H28">
        <v>0</v>
      </c>
      <c r="I28">
        <v>0</v>
      </c>
      <c r="J28">
        <v>0</v>
      </c>
      <c r="K28">
        <v>0</v>
      </c>
      <c r="L28">
        <v>0</v>
      </c>
      <c r="M28">
        <v>0</v>
      </c>
      <c r="N28">
        <v>0</v>
      </c>
      <c r="O28">
        <v>0</v>
      </c>
      <c r="P28" t="s">
        <v>385</v>
      </c>
      <c r="Q28" t="s">
        <v>273</v>
      </c>
    </row>
    <row r="29" spans="1:17" x14ac:dyDescent="0.2">
      <c r="A29" t="s">
        <v>298</v>
      </c>
      <c r="B29" t="s">
        <v>275</v>
      </c>
      <c r="C29" t="s">
        <v>325</v>
      </c>
      <c r="D29">
        <v>0</v>
      </c>
      <c r="E29">
        <v>4612.4799999999996</v>
      </c>
      <c r="F29">
        <v>0</v>
      </c>
      <c r="G29">
        <v>0</v>
      </c>
      <c r="H29">
        <v>0</v>
      </c>
      <c r="I29">
        <v>0</v>
      </c>
      <c r="J29">
        <v>0</v>
      </c>
      <c r="K29">
        <v>0</v>
      </c>
      <c r="L29">
        <v>0</v>
      </c>
      <c r="M29">
        <v>0</v>
      </c>
      <c r="N29">
        <v>0</v>
      </c>
      <c r="O29">
        <v>0</v>
      </c>
      <c r="P29" t="s">
        <v>385</v>
      </c>
      <c r="Q29" t="s">
        <v>273</v>
      </c>
    </row>
    <row r="30" spans="1:17" x14ac:dyDescent="0.2">
      <c r="A30" t="s">
        <v>299</v>
      </c>
      <c r="B30" t="s">
        <v>275</v>
      </c>
      <c r="C30" t="s">
        <v>349</v>
      </c>
      <c r="D30">
        <v>0</v>
      </c>
      <c r="E30">
        <v>0</v>
      </c>
      <c r="F30">
        <v>0</v>
      </c>
      <c r="G30">
        <v>0</v>
      </c>
      <c r="H30">
        <v>0</v>
      </c>
      <c r="I30">
        <v>0</v>
      </c>
      <c r="J30">
        <v>0</v>
      </c>
      <c r="K30">
        <v>0</v>
      </c>
      <c r="L30">
        <v>0</v>
      </c>
      <c r="M30">
        <v>0</v>
      </c>
      <c r="N30">
        <v>0</v>
      </c>
      <c r="O30">
        <v>0</v>
      </c>
      <c r="P30" t="s">
        <v>385</v>
      </c>
      <c r="Q30" t="s">
        <v>273</v>
      </c>
    </row>
    <row r="31" spans="1:17" x14ac:dyDescent="0.2">
      <c r="A31" t="s">
        <v>300</v>
      </c>
      <c r="B31" t="s">
        <v>275</v>
      </c>
      <c r="C31" t="s">
        <v>326</v>
      </c>
      <c r="D31">
        <v>177505.58</v>
      </c>
      <c r="E31">
        <v>588594.36</v>
      </c>
      <c r="F31">
        <v>0</v>
      </c>
      <c r="G31">
        <v>0</v>
      </c>
      <c r="H31">
        <v>0</v>
      </c>
      <c r="I31">
        <v>0</v>
      </c>
      <c r="J31">
        <v>0</v>
      </c>
      <c r="K31">
        <v>0</v>
      </c>
      <c r="L31">
        <v>0</v>
      </c>
      <c r="M31">
        <v>0</v>
      </c>
      <c r="N31">
        <v>0</v>
      </c>
      <c r="O31">
        <v>0</v>
      </c>
      <c r="P31" t="s">
        <v>385</v>
      </c>
      <c r="Q31" t="s">
        <v>273</v>
      </c>
    </row>
    <row r="32" spans="1:17" x14ac:dyDescent="0.2">
      <c r="A32" t="s">
        <v>301</v>
      </c>
      <c r="B32" t="s">
        <v>302</v>
      </c>
      <c r="C32" t="s">
        <v>317</v>
      </c>
      <c r="D32">
        <v>0</v>
      </c>
      <c r="E32">
        <v>0</v>
      </c>
      <c r="F32">
        <v>0</v>
      </c>
      <c r="G32">
        <v>0</v>
      </c>
      <c r="H32">
        <v>0</v>
      </c>
      <c r="I32">
        <v>0</v>
      </c>
      <c r="J32">
        <v>0</v>
      </c>
      <c r="K32">
        <v>0</v>
      </c>
      <c r="L32">
        <v>0</v>
      </c>
      <c r="M32">
        <v>0</v>
      </c>
      <c r="N32">
        <v>0</v>
      </c>
      <c r="O32">
        <v>0</v>
      </c>
      <c r="P32" t="s">
        <v>385</v>
      </c>
      <c r="Q32" t="s">
        <v>40</v>
      </c>
    </row>
    <row r="33" spans="1:17" x14ac:dyDescent="0.2">
      <c r="A33" t="s">
        <v>303</v>
      </c>
      <c r="B33" t="s">
        <v>302</v>
      </c>
      <c r="C33" t="s">
        <v>318</v>
      </c>
      <c r="D33">
        <v>0</v>
      </c>
      <c r="E33">
        <v>0</v>
      </c>
      <c r="F33">
        <v>0</v>
      </c>
      <c r="G33">
        <v>0</v>
      </c>
      <c r="H33">
        <v>0</v>
      </c>
      <c r="I33">
        <v>0</v>
      </c>
      <c r="J33">
        <v>0</v>
      </c>
      <c r="K33">
        <v>0</v>
      </c>
      <c r="L33">
        <v>0</v>
      </c>
      <c r="M33">
        <v>0</v>
      </c>
      <c r="N33">
        <v>0</v>
      </c>
      <c r="O33">
        <v>0</v>
      </c>
      <c r="P33" t="s">
        <v>385</v>
      </c>
      <c r="Q33" t="s">
        <v>40</v>
      </c>
    </row>
    <row r="34" spans="1:17" x14ac:dyDescent="0.2">
      <c r="A34" t="s">
        <v>304</v>
      </c>
      <c r="B34" t="s">
        <v>302</v>
      </c>
      <c r="C34" t="s">
        <v>319</v>
      </c>
      <c r="D34">
        <v>0</v>
      </c>
      <c r="E34">
        <v>0</v>
      </c>
      <c r="F34">
        <v>0</v>
      </c>
      <c r="G34">
        <v>0</v>
      </c>
      <c r="H34">
        <v>0</v>
      </c>
      <c r="I34">
        <v>0</v>
      </c>
      <c r="J34">
        <v>0</v>
      </c>
      <c r="K34">
        <v>0</v>
      </c>
      <c r="L34">
        <v>0</v>
      </c>
      <c r="M34">
        <v>0</v>
      </c>
      <c r="N34">
        <v>0</v>
      </c>
      <c r="O34">
        <v>0</v>
      </c>
      <c r="P34" t="s">
        <v>385</v>
      </c>
      <c r="Q34" t="s">
        <v>40</v>
      </c>
    </row>
    <row r="35" spans="1:17" x14ac:dyDescent="0.2">
      <c r="A35" t="s">
        <v>305</v>
      </c>
      <c r="B35" t="s">
        <v>302</v>
      </c>
      <c r="C35" t="s">
        <v>320</v>
      </c>
      <c r="D35">
        <v>0</v>
      </c>
      <c r="E35">
        <v>0</v>
      </c>
      <c r="F35">
        <v>0</v>
      </c>
      <c r="G35">
        <v>0</v>
      </c>
      <c r="H35">
        <v>0</v>
      </c>
      <c r="I35">
        <v>0</v>
      </c>
      <c r="J35">
        <v>0</v>
      </c>
      <c r="K35">
        <v>0</v>
      </c>
      <c r="L35">
        <v>0</v>
      </c>
      <c r="M35">
        <v>0</v>
      </c>
      <c r="N35">
        <v>0</v>
      </c>
      <c r="O35">
        <v>0</v>
      </c>
      <c r="P35" t="s">
        <v>385</v>
      </c>
      <c r="Q35" t="s">
        <v>40</v>
      </c>
    </row>
    <row r="36" spans="1:17" x14ac:dyDescent="0.2">
      <c r="A36" t="s">
        <v>306</v>
      </c>
      <c r="B36" t="s">
        <v>302</v>
      </c>
      <c r="C36" t="s">
        <v>346</v>
      </c>
      <c r="D36">
        <v>0</v>
      </c>
      <c r="E36">
        <v>0</v>
      </c>
      <c r="F36">
        <v>0</v>
      </c>
      <c r="G36">
        <v>0</v>
      </c>
      <c r="H36">
        <v>0</v>
      </c>
      <c r="I36">
        <v>0</v>
      </c>
      <c r="J36">
        <v>0</v>
      </c>
      <c r="K36">
        <v>0</v>
      </c>
      <c r="L36">
        <v>0</v>
      </c>
      <c r="M36">
        <v>0</v>
      </c>
      <c r="N36">
        <v>0</v>
      </c>
      <c r="O36">
        <v>0</v>
      </c>
      <c r="P36" t="s">
        <v>385</v>
      </c>
      <c r="Q36" t="s">
        <v>40</v>
      </c>
    </row>
    <row r="37" spans="1:17" x14ac:dyDescent="0.2">
      <c r="A37" t="s">
        <v>307</v>
      </c>
      <c r="B37" t="s">
        <v>308</v>
      </c>
      <c r="C37" t="s">
        <v>321</v>
      </c>
      <c r="D37">
        <v>0</v>
      </c>
      <c r="E37">
        <v>0</v>
      </c>
      <c r="F37">
        <v>0</v>
      </c>
      <c r="G37">
        <v>0</v>
      </c>
      <c r="H37">
        <v>0</v>
      </c>
      <c r="I37">
        <v>0</v>
      </c>
      <c r="J37">
        <v>0</v>
      </c>
      <c r="K37">
        <v>0</v>
      </c>
      <c r="L37">
        <v>0</v>
      </c>
      <c r="M37">
        <v>0</v>
      </c>
      <c r="N37">
        <v>0</v>
      </c>
      <c r="O37">
        <v>0</v>
      </c>
      <c r="P37" t="s">
        <v>385</v>
      </c>
      <c r="Q37" t="s">
        <v>45</v>
      </c>
    </row>
    <row r="38" spans="1:17" x14ac:dyDescent="0.2">
      <c r="A38" t="s">
        <v>309</v>
      </c>
      <c r="B38" t="s">
        <v>308</v>
      </c>
      <c r="C38" t="s">
        <v>322</v>
      </c>
      <c r="D38">
        <v>0</v>
      </c>
      <c r="E38">
        <v>0</v>
      </c>
      <c r="F38">
        <v>0</v>
      </c>
      <c r="G38">
        <v>0</v>
      </c>
      <c r="H38">
        <v>0</v>
      </c>
      <c r="I38">
        <v>0</v>
      </c>
      <c r="J38">
        <v>0</v>
      </c>
      <c r="K38">
        <v>0</v>
      </c>
      <c r="L38">
        <v>0</v>
      </c>
      <c r="M38">
        <v>0</v>
      </c>
      <c r="N38">
        <v>0</v>
      </c>
      <c r="O38">
        <v>0</v>
      </c>
      <c r="P38" t="s">
        <v>385</v>
      </c>
      <c r="Q38" t="s">
        <v>45</v>
      </c>
    </row>
  </sheetData>
  <phoneticPr fontId="0" type="noConversion"/>
  <pageMargins left="0.78740157499999996" right="0.78740157499999996" top="0.984251969" bottom="0.984251969" header="0.49212598499999999" footer="0.49212598499999999"/>
  <pageSetup paperSize="9" orientation="portrait" horizontalDpi="360" verticalDpi="360" r:id="rId1"/>
  <headerFooter alignWithMargins="0"/>
  <tableParts count="1">
    <tablePart r:id="rId2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"/>
  <sheetViews>
    <sheetView workbookViewId="0">
      <selection activeCell="I24" sqref="I24"/>
    </sheetView>
  </sheetViews>
  <sheetFormatPr defaultRowHeight="12.75" x14ac:dyDescent="0.2"/>
  <cols>
    <col min="1" max="1" width="10.7109375" bestFit="1" customWidth="1"/>
    <col min="2" max="2" width="14.7109375" bestFit="1" customWidth="1"/>
    <col min="3" max="3" width="22.85546875" bestFit="1" customWidth="1"/>
    <col min="4" max="4" width="48" bestFit="1" customWidth="1"/>
    <col min="5" max="5" width="12" bestFit="1" customWidth="1"/>
    <col min="6" max="6" width="11" bestFit="1" customWidth="1"/>
    <col min="7" max="7" width="9.5703125" bestFit="1" customWidth="1"/>
    <col min="8" max="8" width="9.28515625" bestFit="1" customWidth="1"/>
    <col min="9" max="10" width="9.42578125" bestFit="1" customWidth="1"/>
    <col min="11" max="11" width="8.85546875" bestFit="1" customWidth="1"/>
    <col min="12" max="12" width="9.7109375" bestFit="1" customWidth="1"/>
    <col min="13" max="13" width="9.140625" bestFit="1" customWidth="1"/>
    <col min="14" max="14" width="9.28515625" bestFit="1" customWidth="1"/>
    <col min="15" max="16" width="9.5703125" bestFit="1" customWidth="1"/>
    <col min="17" max="17" width="12" bestFit="1" customWidth="1"/>
    <col min="18" max="18" width="18.140625" bestFit="1" customWidth="1"/>
  </cols>
  <sheetData>
    <row r="1" spans="1:18" x14ac:dyDescent="0.2">
      <c r="A1" t="s">
        <v>1</v>
      </c>
      <c r="B1" t="s">
        <v>162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156</v>
      </c>
      <c r="R1" t="s">
        <v>163</v>
      </c>
    </row>
    <row r="2" spans="1:18" x14ac:dyDescent="0.2">
      <c r="A2" t="s">
        <v>164</v>
      </c>
      <c r="B2" t="s">
        <v>157</v>
      </c>
      <c r="C2" t="s">
        <v>158</v>
      </c>
      <c r="D2" t="s">
        <v>159</v>
      </c>
      <c r="E2">
        <v>10870690.970000001</v>
      </c>
      <c r="F2">
        <v>7498470.9299999997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  <c r="M2">
        <v>0</v>
      </c>
      <c r="N2">
        <v>0</v>
      </c>
      <c r="O2">
        <v>0</v>
      </c>
      <c r="P2">
        <v>0</v>
      </c>
      <c r="Q2">
        <v>18369161.899999999</v>
      </c>
      <c r="R2" t="s">
        <v>386</v>
      </c>
    </row>
    <row r="3" spans="1:18" x14ac:dyDescent="0.2">
      <c r="A3" t="s">
        <v>165</v>
      </c>
      <c r="B3" t="s">
        <v>160</v>
      </c>
      <c r="C3" t="s">
        <v>158</v>
      </c>
      <c r="D3" t="s">
        <v>92</v>
      </c>
      <c r="E3">
        <v>1745793.78</v>
      </c>
      <c r="F3">
        <v>2200584.85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  <c r="M3">
        <v>0</v>
      </c>
      <c r="N3">
        <v>0</v>
      </c>
      <c r="O3">
        <v>0</v>
      </c>
      <c r="P3">
        <v>0</v>
      </c>
      <c r="Q3">
        <v>3946378.63</v>
      </c>
      <c r="R3" t="s">
        <v>386</v>
      </c>
    </row>
    <row r="4" spans="1:18" x14ac:dyDescent="0.2">
      <c r="A4" t="s">
        <v>166</v>
      </c>
      <c r="B4" t="s">
        <v>361</v>
      </c>
      <c r="C4" t="s">
        <v>158</v>
      </c>
      <c r="D4" t="s">
        <v>161</v>
      </c>
      <c r="E4">
        <v>124000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0</v>
      </c>
      <c r="P4">
        <v>0</v>
      </c>
      <c r="Q4">
        <v>124000</v>
      </c>
      <c r="R4" t="s">
        <v>386</v>
      </c>
    </row>
    <row r="5" spans="1:18" x14ac:dyDescent="0.2">
      <c r="A5" t="s">
        <v>167</v>
      </c>
      <c r="D5" t="s">
        <v>347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 t="s">
        <v>387</v>
      </c>
    </row>
    <row r="7" spans="1:18" x14ac:dyDescent="0.2">
      <c r="E7">
        <f>SUM(E2:E6)</f>
        <v>12740484.75</v>
      </c>
      <c r="F7">
        <f t="shared" ref="F7:P7" si="0">SUM(F2:F6)</f>
        <v>9699055.7799999993</v>
      </c>
      <c r="G7">
        <f t="shared" si="0"/>
        <v>0</v>
      </c>
      <c r="H7">
        <f t="shared" si="0"/>
        <v>0</v>
      </c>
      <c r="I7">
        <f t="shared" si="0"/>
        <v>0</v>
      </c>
      <c r="J7">
        <f t="shared" si="0"/>
        <v>0</v>
      </c>
      <c r="K7">
        <f t="shared" si="0"/>
        <v>0</v>
      </c>
      <c r="L7" s="69">
        <f t="shared" si="0"/>
        <v>0</v>
      </c>
      <c r="M7">
        <f t="shared" si="0"/>
        <v>0</v>
      </c>
      <c r="N7">
        <f t="shared" si="0"/>
        <v>0</v>
      </c>
      <c r="O7">
        <f t="shared" si="0"/>
        <v>0</v>
      </c>
      <c r="P7">
        <f t="shared" si="0"/>
        <v>0</v>
      </c>
      <c r="Q7">
        <f>SUM(E7:P7)</f>
        <v>22439540.530000001</v>
      </c>
    </row>
  </sheetData>
  <phoneticPr fontId="0" type="noConversion"/>
  <pageMargins left="0.78740157499999996" right="0.78740157499999996" top="0.984251969" bottom="0.984251969" header="0.49212598499999999" footer="0.49212598499999999"/>
  <pageSetup paperSize="9" orientation="portrait" horizontalDpi="360" verticalDpi="360" r:id="rId1"/>
  <headerFooter alignWithMargins="0"/>
  <tableParts count="1">
    <tablePart r:id="rId2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workbookViewId="0">
      <selection activeCell="A85" sqref="A85:C85"/>
    </sheetView>
  </sheetViews>
  <sheetFormatPr defaultRowHeight="12.75" x14ac:dyDescent="0.2"/>
  <cols>
    <col min="1" max="1" width="8.85546875" bestFit="1" customWidth="1"/>
    <col min="2" max="2" width="10.85546875" bestFit="1" customWidth="1"/>
    <col min="3" max="3" width="32.42578125" bestFit="1" customWidth="1"/>
    <col min="4" max="4" width="81.140625" bestFit="1" customWidth="1"/>
    <col min="5" max="5" width="10.7109375" style="24" bestFit="1" customWidth="1"/>
    <col min="6" max="6" width="18.140625" bestFit="1" customWidth="1"/>
  </cols>
  <sheetData>
    <row r="1" spans="1:6" x14ac:dyDescent="0.2">
      <c r="A1" t="s">
        <v>0</v>
      </c>
      <c r="B1" t="s">
        <v>1</v>
      </c>
      <c r="C1" t="s">
        <v>2</v>
      </c>
      <c r="D1" t="s">
        <v>3</v>
      </c>
      <c r="E1" s="24" t="s">
        <v>247</v>
      </c>
      <c r="F1" t="s">
        <v>163</v>
      </c>
    </row>
    <row r="2" spans="1:6" x14ac:dyDescent="0.2">
      <c r="A2" t="s">
        <v>16</v>
      </c>
      <c r="B2" t="s">
        <v>268</v>
      </c>
      <c r="C2" t="s">
        <v>269</v>
      </c>
      <c r="D2" t="s">
        <v>312</v>
      </c>
      <c r="E2" s="24">
        <v>491044.87</v>
      </c>
      <c r="F2" t="s">
        <v>355</v>
      </c>
    </row>
    <row r="3" spans="1:6" x14ac:dyDescent="0.2">
      <c r="A3" t="s">
        <v>16</v>
      </c>
      <c r="B3" t="s">
        <v>270</v>
      </c>
      <c r="C3" t="s">
        <v>269</v>
      </c>
      <c r="D3" t="s">
        <v>336</v>
      </c>
      <c r="E3" s="24">
        <v>58480.62</v>
      </c>
      <c r="F3" t="s">
        <v>355</v>
      </c>
    </row>
    <row r="4" spans="1:6" x14ac:dyDescent="0.2">
      <c r="A4" t="s">
        <v>16</v>
      </c>
      <c r="B4" t="s">
        <v>271</v>
      </c>
      <c r="C4" t="s">
        <v>269</v>
      </c>
      <c r="D4" t="s">
        <v>323</v>
      </c>
      <c r="E4" s="24">
        <v>11353.09</v>
      </c>
      <c r="F4" t="s">
        <v>355</v>
      </c>
    </row>
    <row r="5" spans="1:6" x14ac:dyDescent="0.2">
      <c r="A5" t="s">
        <v>16</v>
      </c>
      <c r="B5" t="s">
        <v>272</v>
      </c>
      <c r="C5" t="s">
        <v>269</v>
      </c>
      <c r="D5" t="s">
        <v>313</v>
      </c>
      <c r="E5" s="24">
        <v>0</v>
      </c>
      <c r="F5" t="s">
        <v>355</v>
      </c>
    </row>
    <row r="6" spans="1:6" x14ac:dyDescent="0.2">
      <c r="A6" t="s">
        <v>273</v>
      </c>
      <c r="B6" t="s">
        <v>274</v>
      </c>
      <c r="C6" t="s">
        <v>275</v>
      </c>
      <c r="D6" t="s">
        <v>314</v>
      </c>
      <c r="E6" s="24">
        <v>0</v>
      </c>
      <c r="F6" t="s">
        <v>355</v>
      </c>
    </row>
    <row r="7" spans="1:6" x14ac:dyDescent="0.2">
      <c r="A7" t="s">
        <v>273</v>
      </c>
      <c r="B7" t="s">
        <v>276</v>
      </c>
      <c r="C7" t="s">
        <v>275</v>
      </c>
      <c r="D7" t="s">
        <v>330</v>
      </c>
      <c r="E7" s="24">
        <v>0</v>
      </c>
      <c r="F7" t="s">
        <v>355</v>
      </c>
    </row>
    <row r="8" spans="1:6" x14ac:dyDescent="0.2">
      <c r="A8" t="s">
        <v>273</v>
      </c>
      <c r="B8" t="s">
        <v>277</v>
      </c>
      <c r="C8" t="s">
        <v>275</v>
      </c>
      <c r="D8" t="s">
        <v>337</v>
      </c>
      <c r="E8" s="24">
        <v>1398</v>
      </c>
      <c r="F8" t="s">
        <v>355</v>
      </c>
    </row>
    <row r="9" spans="1:6" x14ac:dyDescent="0.2">
      <c r="A9" t="s">
        <v>273</v>
      </c>
      <c r="B9" t="s">
        <v>278</v>
      </c>
      <c r="C9" t="s">
        <v>275</v>
      </c>
      <c r="D9" t="s">
        <v>348</v>
      </c>
      <c r="E9" s="24">
        <v>130000.5</v>
      </c>
      <c r="F9" t="s">
        <v>355</v>
      </c>
    </row>
    <row r="10" spans="1:6" x14ac:dyDescent="0.2">
      <c r="A10" t="s">
        <v>273</v>
      </c>
      <c r="B10" t="s">
        <v>279</v>
      </c>
      <c r="C10" t="s">
        <v>275</v>
      </c>
      <c r="D10" t="s">
        <v>324</v>
      </c>
      <c r="E10" s="24">
        <v>0</v>
      </c>
      <c r="F10" t="s">
        <v>355</v>
      </c>
    </row>
    <row r="11" spans="1:6" x14ac:dyDescent="0.2">
      <c r="A11" t="s">
        <v>273</v>
      </c>
      <c r="B11" t="s">
        <v>280</v>
      </c>
      <c r="C11" t="s">
        <v>275</v>
      </c>
      <c r="D11" t="s">
        <v>329</v>
      </c>
      <c r="E11" s="24">
        <v>0</v>
      </c>
      <c r="F11" t="s">
        <v>355</v>
      </c>
    </row>
    <row r="12" spans="1:6" x14ac:dyDescent="0.2">
      <c r="A12" t="s">
        <v>273</v>
      </c>
      <c r="B12" t="s">
        <v>281</v>
      </c>
      <c r="C12" t="s">
        <v>275</v>
      </c>
      <c r="D12" t="s">
        <v>328</v>
      </c>
      <c r="E12" s="24">
        <v>62140</v>
      </c>
      <c r="F12" t="s">
        <v>355</v>
      </c>
    </row>
    <row r="13" spans="1:6" x14ac:dyDescent="0.2">
      <c r="A13" t="s">
        <v>273</v>
      </c>
      <c r="B13" t="s">
        <v>282</v>
      </c>
      <c r="C13" t="s">
        <v>275</v>
      </c>
      <c r="D13" t="s">
        <v>339</v>
      </c>
      <c r="E13" s="24">
        <v>49036.639999999999</v>
      </c>
      <c r="F13" t="s">
        <v>355</v>
      </c>
    </row>
    <row r="14" spans="1:6" x14ac:dyDescent="0.2">
      <c r="A14" t="s">
        <v>273</v>
      </c>
      <c r="B14" t="s">
        <v>283</v>
      </c>
      <c r="C14" t="s">
        <v>275</v>
      </c>
      <c r="D14" t="s">
        <v>341</v>
      </c>
      <c r="E14" s="24">
        <v>19302.189999999999</v>
      </c>
      <c r="F14" t="s">
        <v>355</v>
      </c>
    </row>
    <row r="15" spans="1:6" x14ac:dyDescent="0.2">
      <c r="A15" t="s">
        <v>273</v>
      </c>
      <c r="B15" t="s">
        <v>284</v>
      </c>
      <c r="C15" t="s">
        <v>275</v>
      </c>
      <c r="D15" t="s">
        <v>342</v>
      </c>
      <c r="E15" s="24">
        <v>47700</v>
      </c>
      <c r="F15" t="s">
        <v>355</v>
      </c>
    </row>
    <row r="16" spans="1:6" x14ac:dyDescent="0.2">
      <c r="A16" t="s">
        <v>273</v>
      </c>
      <c r="B16" t="s">
        <v>285</v>
      </c>
      <c r="C16" t="s">
        <v>275</v>
      </c>
      <c r="D16" t="s">
        <v>333</v>
      </c>
      <c r="E16" s="24">
        <v>13019.34</v>
      </c>
      <c r="F16" t="s">
        <v>355</v>
      </c>
    </row>
    <row r="17" spans="1:6" x14ac:dyDescent="0.2">
      <c r="A17" t="s">
        <v>273</v>
      </c>
      <c r="B17" t="s">
        <v>286</v>
      </c>
      <c r="C17" t="s">
        <v>275</v>
      </c>
      <c r="D17" t="s">
        <v>327</v>
      </c>
      <c r="E17" s="24">
        <v>130573.78</v>
      </c>
      <c r="F17" t="s">
        <v>355</v>
      </c>
    </row>
    <row r="18" spans="1:6" x14ac:dyDescent="0.2">
      <c r="A18" t="s">
        <v>273</v>
      </c>
      <c r="B18" t="s">
        <v>287</v>
      </c>
      <c r="C18" t="s">
        <v>275</v>
      </c>
      <c r="D18" t="s">
        <v>340</v>
      </c>
      <c r="E18" s="24">
        <v>27559.7</v>
      </c>
      <c r="F18" t="s">
        <v>355</v>
      </c>
    </row>
    <row r="19" spans="1:6" x14ac:dyDescent="0.2">
      <c r="A19" t="s">
        <v>273</v>
      </c>
      <c r="B19" t="s">
        <v>288</v>
      </c>
      <c r="C19" t="s">
        <v>275</v>
      </c>
      <c r="D19" t="s">
        <v>331</v>
      </c>
      <c r="E19" s="24">
        <v>103615.22</v>
      </c>
      <c r="F19" t="s">
        <v>355</v>
      </c>
    </row>
    <row r="20" spans="1:6" x14ac:dyDescent="0.2">
      <c r="A20" t="s">
        <v>273</v>
      </c>
      <c r="B20" t="s">
        <v>289</v>
      </c>
      <c r="C20" t="s">
        <v>275</v>
      </c>
      <c r="D20" t="s">
        <v>332</v>
      </c>
      <c r="E20" s="24">
        <v>142049.32999999999</v>
      </c>
      <c r="F20" t="s">
        <v>355</v>
      </c>
    </row>
    <row r="21" spans="1:6" x14ac:dyDescent="0.2">
      <c r="A21" t="s">
        <v>273</v>
      </c>
      <c r="B21" t="s">
        <v>290</v>
      </c>
      <c r="C21" t="s">
        <v>275</v>
      </c>
      <c r="D21" t="s">
        <v>345</v>
      </c>
      <c r="E21" s="24">
        <v>4841.1899999999996</v>
      </c>
      <c r="F21" t="s">
        <v>355</v>
      </c>
    </row>
    <row r="22" spans="1:6" x14ac:dyDescent="0.2">
      <c r="A22" t="s">
        <v>273</v>
      </c>
      <c r="B22" t="s">
        <v>291</v>
      </c>
      <c r="C22" t="s">
        <v>275</v>
      </c>
      <c r="D22" t="s">
        <v>334</v>
      </c>
      <c r="E22" s="24">
        <v>17777.18</v>
      </c>
      <c r="F22" t="s">
        <v>355</v>
      </c>
    </row>
    <row r="23" spans="1:6" x14ac:dyDescent="0.2">
      <c r="A23" t="s">
        <v>273</v>
      </c>
      <c r="B23" t="s">
        <v>292</v>
      </c>
      <c r="C23" t="s">
        <v>275</v>
      </c>
      <c r="D23" t="s">
        <v>338</v>
      </c>
      <c r="E23" s="24">
        <v>6266</v>
      </c>
      <c r="F23" t="s">
        <v>355</v>
      </c>
    </row>
    <row r="24" spans="1:6" x14ac:dyDescent="0.2">
      <c r="A24" t="s">
        <v>273</v>
      </c>
      <c r="B24" t="s">
        <v>293</v>
      </c>
      <c r="C24" t="s">
        <v>275</v>
      </c>
      <c r="D24" t="s">
        <v>344</v>
      </c>
      <c r="E24" s="24">
        <v>84154.68</v>
      </c>
      <c r="F24" t="s">
        <v>355</v>
      </c>
    </row>
    <row r="25" spans="1:6" x14ac:dyDescent="0.2">
      <c r="A25" t="s">
        <v>273</v>
      </c>
      <c r="B25" t="s">
        <v>294</v>
      </c>
      <c r="C25" t="s">
        <v>275</v>
      </c>
      <c r="D25" t="s">
        <v>315</v>
      </c>
      <c r="E25" s="24">
        <v>0</v>
      </c>
      <c r="F25" t="s">
        <v>355</v>
      </c>
    </row>
    <row r="26" spans="1:6" x14ac:dyDescent="0.2">
      <c r="A26" t="s">
        <v>273</v>
      </c>
      <c r="B26" t="s">
        <v>295</v>
      </c>
      <c r="C26" t="s">
        <v>275</v>
      </c>
      <c r="D26" t="s">
        <v>316</v>
      </c>
      <c r="E26" s="24">
        <v>0</v>
      </c>
      <c r="F26" t="s">
        <v>355</v>
      </c>
    </row>
    <row r="27" spans="1:6" x14ac:dyDescent="0.2">
      <c r="A27" t="s">
        <v>273</v>
      </c>
      <c r="B27" t="s">
        <v>296</v>
      </c>
      <c r="C27" t="s">
        <v>275</v>
      </c>
      <c r="D27" t="s">
        <v>335</v>
      </c>
      <c r="E27" s="24">
        <v>0</v>
      </c>
      <c r="F27" t="s">
        <v>355</v>
      </c>
    </row>
    <row r="28" spans="1:6" x14ac:dyDescent="0.2">
      <c r="A28" t="s">
        <v>273</v>
      </c>
      <c r="B28" t="s">
        <v>297</v>
      </c>
      <c r="C28" t="s">
        <v>275</v>
      </c>
      <c r="D28" t="s">
        <v>343</v>
      </c>
      <c r="E28" s="24">
        <v>3185.23</v>
      </c>
      <c r="F28" t="s">
        <v>355</v>
      </c>
    </row>
    <row r="29" spans="1:6" x14ac:dyDescent="0.2">
      <c r="A29" t="s">
        <v>273</v>
      </c>
      <c r="B29" t="s">
        <v>298</v>
      </c>
      <c r="C29" t="s">
        <v>275</v>
      </c>
      <c r="D29" t="s">
        <v>325</v>
      </c>
      <c r="E29" s="24">
        <v>14129.51</v>
      </c>
      <c r="F29" t="s">
        <v>355</v>
      </c>
    </row>
    <row r="30" spans="1:6" x14ac:dyDescent="0.2">
      <c r="A30" t="s">
        <v>273</v>
      </c>
      <c r="B30" t="s">
        <v>299</v>
      </c>
      <c r="C30" t="s">
        <v>275</v>
      </c>
      <c r="D30" t="s">
        <v>349</v>
      </c>
      <c r="E30" s="24">
        <v>0</v>
      </c>
      <c r="F30" t="s">
        <v>355</v>
      </c>
    </row>
    <row r="31" spans="1:6" x14ac:dyDescent="0.2">
      <c r="A31" t="s">
        <v>273</v>
      </c>
      <c r="B31" t="s">
        <v>300</v>
      </c>
      <c r="C31" t="s">
        <v>275</v>
      </c>
      <c r="D31" t="s">
        <v>326</v>
      </c>
      <c r="E31" s="24">
        <v>146946.26</v>
      </c>
      <c r="F31" t="s">
        <v>355</v>
      </c>
    </row>
    <row r="32" spans="1:6" x14ac:dyDescent="0.2">
      <c r="A32" t="s">
        <v>40</v>
      </c>
      <c r="B32" t="s">
        <v>301</v>
      </c>
      <c r="C32" t="s">
        <v>302</v>
      </c>
      <c r="D32" t="s">
        <v>317</v>
      </c>
      <c r="E32" s="24">
        <v>43368.28</v>
      </c>
      <c r="F32" t="s">
        <v>355</v>
      </c>
    </row>
    <row r="33" spans="1:6" x14ac:dyDescent="0.2">
      <c r="A33" t="s">
        <v>40</v>
      </c>
      <c r="B33" t="s">
        <v>303</v>
      </c>
      <c r="C33" t="s">
        <v>302</v>
      </c>
      <c r="D33" t="s">
        <v>318</v>
      </c>
      <c r="E33" s="24">
        <v>0</v>
      </c>
      <c r="F33" t="s">
        <v>355</v>
      </c>
    </row>
    <row r="34" spans="1:6" x14ac:dyDescent="0.2">
      <c r="A34" t="s">
        <v>40</v>
      </c>
      <c r="B34" t="s">
        <v>304</v>
      </c>
      <c r="C34" t="s">
        <v>302</v>
      </c>
      <c r="D34" t="s">
        <v>319</v>
      </c>
      <c r="E34" s="24">
        <v>7797.9</v>
      </c>
      <c r="F34" t="s">
        <v>355</v>
      </c>
    </row>
    <row r="35" spans="1:6" x14ac:dyDescent="0.2">
      <c r="A35" t="s">
        <v>40</v>
      </c>
      <c r="B35" t="s">
        <v>305</v>
      </c>
      <c r="C35" t="s">
        <v>302</v>
      </c>
      <c r="D35" t="s">
        <v>320</v>
      </c>
      <c r="E35" s="24">
        <v>0</v>
      </c>
      <c r="F35" t="s">
        <v>355</v>
      </c>
    </row>
    <row r="36" spans="1:6" x14ac:dyDescent="0.2">
      <c r="A36" t="s">
        <v>40</v>
      </c>
      <c r="B36" t="s">
        <v>306</v>
      </c>
      <c r="C36" t="s">
        <v>302</v>
      </c>
      <c r="D36" t="s">
        <v>346</v>
      </c>
      <c r="E36" s="24">
        <v>188543.3</v>
      </c>
      <c r="F36" t="s">
        <v>355</v>
      </c>
    </row>
    <row r="37" spans="1:6" x14ac:dyDescent="0.2">
      <c r="A37" t="s">
        <v>45</v>
      </c>
      <c r="B37" t="s">
        <v>307</v>
      </c>
      <c r="C37" t="s">
        <v>308</v>
      </c>
      <c r="D37" t="s">
        <v>321</v>
      </c>
      <c r="E37" s="24">
        <v>0</v>
      </c>
      <c r="F37" t="s">
        <v>355</v>
      </c>
    </row>
    <row r="38" spans="1:6" x14ac:dyDescent="0.2">
      <c r="A38" t="s">
        <v>45</v>
      </c>
      <c r="B38" t="s">
        <v>309</v>
      </c>
      <c r="C38" t="s">
        <v>308</v>
      </c>
      <c r="D38" t="s">
        <v>322</v>
      </c>
      <c r="E38" s="24">
        <v>0</v>
      </c>
      <c r="F38" t="s">
        <v>355</v>
      </c>
    </row>
  </sheetData>
  <phoneticPr fontId="0" type="noConversion"/>
  <pageMargins left="0.78740157499999996" right="0.78740157499999996" top="0.984251969" bottom="0.984251969" header="0.49212598499999999" footer="0.49212598499999999"/>
  <pageSetup paperSize="9" orientation="portrait" horizontalDpi="360" verticalDpi="360" r:id="rId1"/>
  <headerFooter alignWithMargins="0"/>
  <tableParts count="1">
    <tablePart r:id="rId2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9"/>
  <sheetViews>
    <sheetView workbookViewId="0">
      <selection activeCell="A85" sqref="A85:C85"/>
    </sheetView>
  </sheetViews>
  <sheetFormatPr defaultColWidth="15.7109375" defaultRowHeight="12.75" x14ac:dyDescent="0.2"/>
  <cols>
    <col min="1" max="1" width="13.42578125" bestFit="1" customWidth="1"/>
    <col min="2" max="2" width="81.140625" bestFit="1" customWidth="1"/>
    <col min="3" max="3" width="17.7109375" bestFit="1" customWidth="1"/>
    <col min="4" max="4" width="6.5703125" bestFit="1" customWidth="1"/>
    <col min="5" max="5" width="4.7109375" bestFit="1" customWidth="1"/>
    <col min="6" max="6" width="6.140625" bestFit="1" customWidth="1"/>
    <col min="7" max="7" width="9.5703125" bestFit="1" customWidth="1"/>
    <col min="8" max="8" width="12" bestFit="1" customWidth="1"/>
    <col min="9" max="9" width="14.28515625" bestFit="1" customWidth="1"/>
    <col min="10" max="10" width="19" bestFit="1" customWidth="1"/>
    <col min="11" max="11" width="14" bestFit="1" customWidth="1"/>
    <col min="12" max="12" width="12" bestFit="1" customWidth="1"/>
    <col min="13" max="13" width="9.42578125" bestFit="1" customWidth="1"/>
    <col min="14" max="14" width="12" bestFit="1" customWidth="1"/>
    <col min="15" max="15" width="14.42578125" bestFit="1" customWidth="1"/>
    <col min="16" max="16" width="18.85546875" bestFit="1" customWidth="1"/>
    <col min="17" max="17" width="17.85546875" bestFit="1" customWidth="1"/>
    <col min="18" max="18" width="12" bestFit="1" customWidth="1"/>
    <col min="19" max="19" width="15.140625" bestFit="1" customWidth="1"/>
    <col min="20" max="20" width="12.5703125" bestFit="1" customWidth="1"/>
    <col min="21" max="21" width="17" bestFit="1" customWidth="1"/>
    <col min="22" max="22" width="16" bestFit="1" customWidth="1"/>
    <col min="23" max="23" width="12" bestFit="1" customWidth="1"/>
    <col min="24" max="24" width="13.42578125" bestFit="1" customWidth="1"/>
    <col min="25" max="25" width="11" bestFit="1" customWidth="1"/>
    <col min="26" max="26" width="12.42578125" bestFit="1" customWidth="1"/>
    <col min="27" max="27" width="12" bestFit="1" customWidth="1"/>
    <col min="28" max="28" width="8.85546875" bestFit="1" customWidth="1"/>
    <col min="29" max="29" width="5" bestFit="1" customWidth="1"/>
  </cols>
  <sheetData>
    <row r="1" spans="1:31" x14ac:dyDescent="0.2">
      <c r="A1" s="1" t="s">
        <v>94</v>
      </c>
      <c r="B1" s="1" t="s">
        <v>95</v>
      </c>
      <c r="C1" s="1" t="s">
        <v>96</v>
      </c>
      <c r="D1" s="1" t="s">
        <v>97</v>
      </c>
      <c r="E1" s="1" t="s">
        <v>98</v>
      </c>
      <c r="F1" s="1" t="s">
        <v>99</v>
      </c>
      <c r="G1" s="1" t="s">
        <v>100</v>
      </c>
      <c r="H1" s="1" t="s">
        <v>101</v>
      </c>
      <c r="I1" s="1" t="s">
        <v>102</v>
      </c>
      <c r="J1" s="1" t="s">
        <v>103</v>
      </c>
      <c r="K1" s="1" t="s">
        <v>104</v>
      </c>
      <c r="L1" s="1" t="s">
        <v>105</v>
      </c>
      <c r="M1" s="1" t="s">
        <v>106</v>
      </c>
      <c r="N1" s="1" t="s">
        <v>107</v>
      </c>
      <c r="O1" s="1" t="s">
        <v>228</v>
      </c>
      <c r="P1" s="1" t="s">
        <v>229</v>
      </c>
      <c r="Q1" s="1" t="s">
        <v>230</v>
      </c>
      <c r="R1" s="1" t="s">
        <v>108</v>
      </c>
      <c r="S1" s="1" t="s">
        <v>109</v>
      </c>
      <c r="T1" s="1" t="s">
        <v>231</v>
      </c>
      <c r="U1" s="1" t="s">
        <v>232</v>
      </c>
      <c r="V1" s="1" t="s">
        <v>233</v>
      </c>
      <c r="W1" s="1" t="s">
        <v>110</v>
      </c>
      <c r="X1" s="1" t="s">
        <v>111</v>
      </c>
      <c r="Y1" s="1" t="s">
        <v>234</v>
      </c>
      <c r="Z1" s="1" t="s">
        <v>235</v>
      </c>
      <c r="AA1" s="1" t="s">
        <v>112</v>
      </c>
      <c r="AB1" s="1" t="s">
        <v>113</v>
      </c>
      <c r="AC1" s="1" t="s">
        <v>163</v>
      </c>
      <c r="AD1" s="1"/>
      <c r="AE1" s="1"/>
    </row>
    <row r="2" spans="1:31" x14ac:dyDescent="0.2">
      <c r="A2" t="s">
        <v>114</v>
      </c>
      <c r="B2" t="s">
        <v>221</v>
      </c>
      <c r="C2" t="s">
        <v>115</v>
      </c>
      <c r="D2" t="s">
        <v>116</v>
      </c>
      <c r="E2" t="s">
        <v>16</v>
      </c>
      <c r="F2" t="s">
        <v>117</v>
      </c>
      <c r="G2">
        <v>0</v>
      </c>
      <c r="H2">
        <v>0</v>
      </c>
      <c r="I2">
        <v>0</v>
      </c>
      <c r="J2">
        <v>0</v>
      </c>
      <c r="K2">
        <v>0</v>
      </c>
      <c r="L2">
        <v>46590898.009999998</v>
      </c>
      <c r="M2">
        <v>0</v>
      </c>
      <c r="N2">
        <v>46590898.009999998</v>
      </c>
      <c r="O2">
        <v>153760.26999999999</v>
      </c>
      <c r="P2">
        <v>46414374.25</v>
      </c>
      <c r="Q2">
        <v>12963.96</v>
      </c>
      <c r="R2">
        <v>46581098.479999997</v>
      </c>
      <c r="S2">
        <v>0.99980000000000002</v>
      </c>
      <c r="T2">
        <v>0</v>
      </c>
      <c r="U2">
        <v>46414374.25</v>
      </c>
      <c r="V2">
        <v>12963.96</v>
      </c>
      <c r="W2">
        <v>46427338.210000001</v>
      </c>
      <c r="X2">
        <v>0.99650000000000005</v>
      </c>
      <c r="Y2">
        <v>0</v>
      </c>
      <c r="Z2">
        <v>46414374.25</v>
      </c>
      <c r="AA2">
        <v>46414374.25</v>
      </c>
      <c r="AB2">
        <v>0.99619999999999997</v>
      </c>
      <c r="AC2" t="s">
        <v>220</v>
      </c>
    </row>
    <row r="3" spans="1:31" x14ac:dyDescent="0.2">
      <c r="A3" t="s">
        <v>114</v>
      </c>
      <c r="B3" t="s">
        <v>222</v>
      </c>
      <c r="C3" t="s">
        <v>115</v>
      </c>
      <c r="D3" t="s">
        <v>116</v>
      </c>
      <c r="E3" t="s">
        <v>40</v>
      </c>
      <c r="F3" t="s">
        <v>117</v>
      </c>
      <c r="G3">
        <v>0</v>
      </c>
      <c r="H3">
        <v>0</v>
      </c>
      <c r="I3">
        <v>0</v>
      </c>
      <c r="J3">
        <v>0</v>
      </c>
      <c r="K3">
        <v>0</v>
      </c>
      <c r="L3">
        <v>7143913</v>
      </c>
      <c r="M3">
        <v>0</v>
      </c>
      <c r="N3">
        <v>7143913</v>
      </c>
      <c r="O3">
        <v>6473499.3399999999</v>
      </c>
      <c r="P3">
        <v>658274.16</v>
      </c>
      <c r="Q3">
        <v>0</v>
      </c>
      <c r="R3">
        <v>7131773.5</v>
      </c>
      <c r="S3">
        <v>0.99829999999999997</v>
      </c>
      <c r="T3">
        <v>5775909.9100000001</v>
      </c>
      <c r="U3">
        <v>658274.16</v>
      </c>
      <c r="V3">
        <v>0</v>
      </c>
      <c r="W3">
        <v>6434184.0700000003</v>
      </c>
      <c r="X3">
        <v>0.90069999999999995</v>
      </c>
      <c r="Y3">
        <v>5775909.9100000001</v>
      </c>
      <c r="Z3">
        <v>658274.16</v>
      </c>
      <c r="AA3">
        <v>6434184.0700000003</v>
      </c>
      <c r="AB3">
        <v>0.90069999999999995</v>
      </c>
      <c r="AC3" t="s">
        <v>220</v>
      </c>
    </row>
    <row r="4" spans="1:31" x14ac:dyDescent="0.2">
      <c r="A4" t="s">
        <v>114</v>
      </c>
      <c r="B4" t="s">
        <v>222</v>
      </c>
      <c r="C4" t="s">
        <v>115</v>
      </c>
      <c r="D4" t="s">
        <v>116</v>
      </c>
      <c r="E4" t="s">
        <v>45</v>
      </c>
      <c r="F4" t="s">
        <v>117</v>
      </c>
      <c r="G4">
        <v>0</v>
      </c>
      <c r="H4">
        <v>0</v>
      </c>
      <c r="I4">
        <v>0</v>
      </c>
      <c r="J4">
        <v>0</v>
      </c>
      <c r="K4">
        <v>0</v>
      </c>
      <c r="L4">
        <v>523365</v>
      </c>
      <c r="M4">
        <v>0</v>
      </c>
      <c r="N4">
        <v>523365</v>
      </c>
      <c r="O4">
        <v>520269.53</v>
      </c>
      <c r="P4">
        <v>0</v>
      </c>
      <c r="Q4">
        <v>0</v>
      </c>
      <c r="R4">
        <v>520269.53</v>
      </c>
      <c r="S4">
        <v>0.99409999999999998</v>
      </c>
      <c r="T4">
        <v>394317.53</v>
      </c>
      <c r="U4">
        <v>0</v>
      </c>
      <c r="V4">
        <v>0</v>
      </c>
      <c r="W4">
        <v>394317.53</v>
      </c>
      <c r="X4">
        <v>0.75339999999999996</v>
      </c>
      <c r="Y4">
        <v>394317.53</v>
      </c>
      <c r="Z4">
        <v>0</v>
      </c>
      <c r="AA4">
        <v>394317.53</v>
      </c>
      <c r="AB4">
        <v>0.75339999999999996</v>
      </c>
      <c r="AC4" t="s">
        <v>220</v>
      </c>
    </row>
    <row r="5" spans="1:31" x14ac:dyDescent="0.2">
      <c r="A5" t="s">
        <v>114</v>
      </c>
      <c r="B5" t="s">
        <v>222</v>
      </c>
      <c r="C5" t="s">
        <v>115</v>
      </c>
      <c r="D5" t="s">
        <v>116</v>
      </c>
      <c r="E5" t="s">
        <v>40</v>
      </c>
      <c r="F5" t="s">
        <v>223</v>
      </c>
      <c r="G5">
        <v>0</v>
      </c>
      <c r="H5">
        <v>0</v>
      </c>
      <c r="I5">
        <v>0</v>
      </c>
      <c r="J5">
        <v>0</v>
      </c>
      <c r="K5">
        <v>0</v>
      </c>
      <c r="L5">
        <v>2000000</v>
      </c>
      <c r="M5">
        <v>0</v>
      </c>
      <c r="N5">
        <v>2000000</v>
      </c>
      <c r="O5">
        <v>1999999.3</v>
      </c>
      <c r="P5">
        <v>0</v>
      </c>
      <c r="Q5">
        <v>0</v>
      </c>
      <c r="R5">
        <v>1999999.3</v>
      </c>
      <c r="S5">
        <v>1</v>
      </c>
      <c r="T5">
        <v>1996410.73</v>
      </c>
      <c r="U5">
        <v>0</v>
      </c>
      <c r="V5">
        <v>0</v>
      </c>
      <c r="W5">
        <v>1996410.73</v>
      </c>
      <c r="X5">
        <v>0.99819999999999998</v>
      </c>
      <c r="Y5">
        <v>1996410.73</v>
      </c>
      <c r="Z5">
        <v>0</v>
      </c>
      <c r="AA5">
        <v>1996410.73</v>
      </c>
      <c r="AB5">
        <v>0.99819999999999998</v>
      </c>
      <c r="AC5" t="s">
        <v>220</v>
      </c>
    </row>
    <row r="6" spans="1:31" x14ac:dyDescent="0.2">
      <c r="A6" t="s">
        <v>118</v>
      </c>
      <c r="B6" t="s">
        <v>119</v>
      </c>
      <c r="C6" t="s">
        <v>115</v>
      </c>
      <c r="D6" t="s">
        <v>116</v>
      </c>
      <c r="E6" t="s">
        <v>40</v>
      </c>
      <c r="F6" t="s">
        <v>117</v>
      </c>
      <c r="G6">
        <v>0</v>
      </c>
      <c r="H6">
        <v>0</v>
      </c>
      <c r="I6">
        <v>0</v>
      </c>
      <c r="J6">
        <v>0</v>
      </c>
      <c r="K6">
        <v>0</v>
      </c>
      <c r="L6">
        <v>1236730</v>
      </c>
      <c r="M6">
        <v>0</v>
      </c>
      <c r="N6">
        <v>1236730</v>
      </c>
      <c r="O6">
        <v>1235298.94</v>
      </c>
      <c r="P6">
        <v>0</v>
      </c>
      <c r="Q6">
        <v>0</v>
      </c>
      <c r="R6">
        <v>1235298.94</v>
      </c>
      <c r="S6">
        <v>0.99880000000000002</v>
      </c>
      <c r="T6">
        <v>1230915.95</v>
      </c>
      <c r="U6">
        <v>0</v>
      </c>
      <c r="V6">
        <v>0</v>
      </c>
      <c r="W6">
        <v>1230915.95</v>
      </c>
      <c r="X6">
        <v>0.99529999999999996</v>
      </c>
      <c r="Y6">
        <v>1230915.95</v>
      </c>
      <c r="Z6">
        <v>0</v>
      </c>
      <c r="AA6">
        <v>1230915.95</v>
      </c>
      <c r="AB6">
        <v>0.99529999999999996</v>
      </c>
      <c r="AC6" t="s">
        <v>220</v>
      </c>
    </row>
    <row r="7" spans="1:31" x14ac:dyDescent="0.2">
      <c r="A7" t="s">
        <v>120</v>
      </c>
      <c r="B7" t="s">
        <v>121</v>
      </c>
      <c r="C7" t="s">
        <v>122</v>
      </c>
      <c r="D7" t="s">
        <v>116</v>
      </c>
      <c r="E7" t="s">
        <v>40</v>
      </c>
      <c r="F7" t="s">
        <v>117</v>
      </c>
      <c r="G7">
        <v>0</v>
      </c>
      <c r="H7">
        <v>0</v>
      </c>
      <c r="I7">
        <v>0</v>
      </c>
      <c r="J7">
        <v>0</v>
      </c>
      <c r="K7">
        <v>0</v>
      </c>
      <c r="L7">
        <v>160000</v>
      </c>
      <c r="M7">
        <v>0</v>
      </c>
      <c r="N7">
        <v>160000</v>
      </c>
      <c r="O7">
        <v>136184.64000000001</v>
      </c>
      <c r="P7">
        <v>20406.759999999998</v>
      </c>
      <c r="Q7">
        <v>0</v>
      </c>
      <c r="R7">
        <v>156591.4</v>
      </c>
      <c r="S7">
        <v>0.97870000000000001</v>
      </c>
      <c r="T7">
        <v>126695.54</v>
      </c>
      <c r="U7">
        <v>20406.759999999998</v>
      </c>
      <c r="V7">
        <v>0</v>
      </c>
      <c r="W7">
        <v>147102.29999999999</v>
      </c>
      <c r="X7">
        <v>0.9194</v>
      </c>
      <c r="Y7">
        <v>126695.54</v>
      </c>
      <c r="Z7">
        <v>20406.759999999998</v>
      </c>
      <c r="AA7">
        <v>147102.29999999999</v>
      </c>
      <c r="AB7">
        <v>0.9194</v>
      </c>
      <c r="AC7" t="s">
        <v>220</v>
      </c>
    </row>
    <row r="8" spans="1:31" x14ac:dyDescent="0.2">
      <c r="A8" t="s">
        <v>123</v>
      </c>
      <c r="B8" t="s">
        <v>124</v>
      </c>
      <c r="C8" t="s">
        <v>125</v>
      </c>
      <c r="D8" t="s">
        <v>116</v>
      </c>
      <c r="E8" t="s">
        <v>40</v>
      </c>
      <c r="F8" t="s">
        <v>117</v>
      </c>
      <c r="G8">
        <v>0</v>
      </c>
      <c r="H8">
        <v>0</v>
      </c>
      <c r="I8">
        <v>0</v>
      </c>
      <c r="J8">
        <v>0</v>
      </c>
      <c r="K8">
        <v>0</v>
      </c>
      <c r="L8">
        <v>2076444</v>
      </c>
      <c r="M8">
        <v>0</v>
      </c>
      <c r="N8">
        <v>2076444</v>
      </c>
      <c r="O8">
        <v>2053267.23</v>
      </c>
      <c r="P8">
        <v>0</v>
      </c>
      <c r="Q8">
        <v>0</v>
      </c>
      <c r="R8">
        <v>2053267.23</v>
      </c>
      <c r="S8">
        <v>0.98880000000000001</v>
      </c>
      <c r="T8">
        <v>2053267.23</v>
      </c>
      <c r="U8">
        <v>0</v>
      </c>
      <c r="V8">
        <v>0</v>
      </c>
      <c r="W8">
        <v>2053267.23</v>
      </c>
      <c r="X8">
        <v>0.98880000000000001</v>
      </c>
      <c r="Y8">
        <v>2053267.23</v>
      </c>
      <c r="Z8">
        <v>0</v>
      </c>
      <c r="AA8">
        <v>2053267.23</v>
      </c>
      <c r="AB8">
        <v>0.98880000000000001</v>
      </c>
      <c r="AC8" t="s">
        <v>220</v>
      </c>
    </row>
    <row r="9" spans="1:31" x14ac:dyDescent="0.2">
      <c r="A9" t="s">
        <v>224</v>
      </c>
      <c r="B9" t="s">
        <v>225</v>
      </c>
      <c r="C9" t="s">
        <v>226</v>
      </c>
      <c r="D9" t="s">
        <v>116</v>
      </c>
      <c r="E9" t="s">
        <v>40</v>
      </c>
      <c r="F9" t="s">
        <v>117</v>
      </c>
      <c r="G9">
        <v>0</v>
      </c>
      <c r="H9">
        <v>0</v>
      </c>
      <c r="I9">
        <v>0</v>
      </c>
      <c r="J9">
        <v>0</v>
      </c>
      <c r="K9">
        <v>0</v>
      </c>
      <c r="L9">
        <v>1100</v>
      </c>
      <c r="M9">
        <v>0</v>
      </c>
      <c r="N9">
        <v>1100</v>
      </c>
      <c r="O9">
        <v>0</v>
      </c>
      <c r="P9">
        <v>0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 t="s">
        <v>220</v>
      </c>
    </row>
    <row r="10" spans="1:31" x14ac:dyDescent="0.2">
      <c r="A10" t="s">
        <v>126</v>
      </c>
      <c r="B10" t="s">
        <v>127</v>
      </c>
      <c r="C10" t="s">
        <v>128</v>
      </c>
      <c r="D10" t="s">
        <v>116</v>
      </c>
      <c r="E10" t="s">
        <v>40</v>
      </c>
      <c r="F10" t="s">
        <v>117</v>
      </c>
      <c r="G10">
        <v>0</v>
      </c>
      <c r="H10">
        <v>0</v>
      </c>
      <c r="I10">
        <v>0</v>
      </c>
      <c r="J10">
        <v>0</v>
      </c>
      <c r="K10">
        <v>0</v>
      </c>
      <c r="L10">
        <v>329834</v>
      </c>
      <c r="M10">
        <v>0</v>
      </c>
      <c r="N10">
        <v>329834</v>
      </c>
      <c r="O10">
        <v>0</v>
      </c>
      <c r="P10">
        <v>321219</v>
      </c>
      <c r="Q10">
        <v>0</v>
      </c>
      <c r="R10">
        <v>321219</v>
      </c>
      <c r="S10">
        <v>0.97389999999999999</v>
      </c>
      <c r="T10">
        <v>0</v>
      </c>
      <c r="U10">
        <v>321219</v>
      </c>
      <c r="V10">
        <v>0</v>
      </c>
      <c r="W10">
        <v>321219</v>
      </c>
      <c r="X10">
        <v>0.97389999999999999</v>
      </c>
      <c r="Y10">
        <v>0</v>
      </c>
      <c r="Z10">
        <v>321219</v>
      </c>
      <c r="AA10">
        <v>321219</v>
      </c>
      <c r="AB10">
        <v>0.97389999999999999</v>
      </c>
      <c r="AC10" t="s">
        <v>220</v>
      </c>
    </row>
    <row r="11" spans="1:31" x14ac:dyDescent="0.2">
      <c r="A11" t="s">
        <v>129</v>
      </c>
      <c r="B11" t="s">
        <v>130</v>
      </c>
      <c r="C11" t="s">
        <v>131</v>
      </c>
      <c r="D11" t="s">
        <v>132</v>
      </c>
      <c r="E11" t="s">
        <v>40</v>
      </c>
      <c r="F11" t="s">
        <v>117</v>
      </c>
      <c r="G11">
        <v>0</v>
      </c>
      <c r="H11">
        <v>0</v>
      </c>
      <c r="I11">
        <v>0</v>
      </c>
      <c r="J11">
        <v>0</v>
      </c>
      <c r="K11">
        <v>0</v>
      </c>
      <c r="L11">
        <v>858600</v>
      </c>
      <c r="M11">
        <v>0</v>
      </c>
      <c r="N11">
        <v>858600</v>
      </c>
      <c r="O11">
        <v>725306.85</v>
      </c>
      <c r="P11">
        <v>133267.04999999999</v>
      </c>
      <c r="Q11">
        <v>0</v>
      </c>
      <c r="R11">
        <v>858573.9</v>
      </c>
      <c r="S11">
        <v>1</v>
      </c>
      <c r="T11">
        <v>725306.85</v>
      </c>
      <c r="U11">
        <v>133267.04999999999</v>
      </c>
      <c r="V11">
        <v>0</v>
      </c>
      <c r="W11">
        <v>858573.9</v>
      </c>
      <c r="X11">
        <v>1</v>
      </c>
      <c r="Y11">
        <v>725306.85</v>
      </c>
      <c r="Z11">
        <v>133267.04999999999</v>
      </c>
      <c r="AA11">
        <v>858573.9</v>
      </c>
      <c r="AB11">
        <v>1</v>
      </c>
      <c r="AC11" t="s">
        <v>220</v>
      </c>
    </row>
    <row r="12" spans="1:31" x14ac:dyDescent="0.2">
      <c r="A12" t="s">
        <v>249</v>
      </c>
      <c r="B12" t="s">
        <v>250</v>
      </c>
      <c r="C12" t="s">
        <v>135</v>
      </c>
      <c r="D12" t="s">
        <v>116</v>
      </c>
      <c r="E12" t="s">
        <v>251</v>
      </c>
      <c r="F12" t="s">
        <v>117</v>
      </c>
      <c r="G12">
        <v>0</v>
      </c>
      <c r="H12">
        <v>0</v>
      </c>
      <c r="I12">
        <v>0</v>
      </c>
      <c r="J12">
        <v>0</v>
      </c>
      <c r="K12">
        <v>0</v>
      </c>
      <c r="L12">
        <v>900000</v>
      </c>
      <c r="M12">
        <v>0</v>
      </c>
      <c r="N12">
        <v>900000</v>
      </c>
      <c r="O12">
        <v>0</v>
      </c>
      <c r="P12">
        <v>0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  <c r="AB12">
        <v>0</v>
      </c>
      <c r="AC12" t="s">
        <v>220</v>
      </c>
    </row>
    <row r="13" spans="1:31" x14ac:dyDescent="0.2">
      <c r="A13" t="s">
        <v>133</v>
      </c>
      <c r="B13" t="s">
        <v>134</v>
      </c>
      <c r="C13" t="s">
        <v>135</v>
      </c>
      <c r="D13" t="s">
        <v>116</v>
      </c>
      <c r="E13" t="s">
        <v>45</v>
      </c>
      <c r="F13" t="s">
        <v>117</v>
      </c>
      <c r="G13">
        <v>0</v>
      </c>
      <c r="H13">
        <v>0</v>
      </c>
      <c r="I13">
        <v>0</v>
      </c>
      <c r="J13">
        <v>0</v>
      </c>
      <c r="K13">
        <v>0</v>
      </c>
      <c r="L13">
        <v>1122400</v>
      </c>
      <c r="M13">
        <v>0</v>
      </c>
      <c r="N13">
        <v>1122400</v>
      </c>
      <c r="O13">
        <v>893389.6</v>
      </c>
      <c r="P13">
        <v>0</v>
      </c>
      <c r="Q13">
        <v>0</v>
      </c>
      <c r="R13">
        <v>893389.6</v>
      </c>
      <c r="S13">
        <v>0.79600000000000004</v>
      </c>
      <c r="T13">
        <v>29457.3</v>
      </c>
      <c r="U13">
        <v>0</v>
      </c>
      <c r="V13">
        <v>0</v>
      </c>
      <c r="W13">
        <v>29457.3</v>
      </c>
      <c r="X13">
        <v>2.6200000000000001E-2</v>
      </c>
      <c r="Y13">
        <v>29457.3</v>
      </c>
      <c r="Z13">
        <v>0</v>
      </c>
      <c r="AA13">
        <v>29457.3</v>
      </c>
      <c r="AB13">
        <v>2.6200000000000001E-2</v>
      </c>
      <c r="AC13" t="s">
        <v>220</v>
      </c>
    </row>
    <row r="14" spans="1:31" x14ac:dyDescent="0.2">
      <c r="A14" t="s">
        <v>136</v>
      </c>
      <c r="B14" t="s">
        <v>137</v>
      </c>
      <c r="C14" t="s">
        <v>135</v>
      </c>
      <c r="D14" t="s">
        <v>116</v>
      </c>
      <c r="E14" t="s">
        <v>45</v>
      </c>
      <c r="F14" t="s">
        <v>117</v>
      </c>
      <c r="G14">
        <v>0</v>
      </c>
      <c r="H14">
        <v>0</v>
      </c>
      <c r="I14">
        <v>0</v>
      </c>
      <c r="J14">
        <v>0</v>
      </c>
      <c r="K14">
        <v>0</v>
      </c>
      <c r="L14">
        <v>1000000</v>
      </c>
      <c r="M14">
        <v>0</v>
      </c>
      <c r="N14">
        <v>1000000</v>
      </c>
      <c r="O14">
        <v>911143</v>
      </c>
      <c r="P14">
        <v>0</v>
      </c>
      <c r="Q14">
        <v>0</v>
      </c>
      <c r="R14">
        <v>911143</v>
      </c>
      <c r="S14">
        <v>0.91110000000000002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 t="s">
        <v>220</v>
      </c>
    </row>
    <row r="15" spans="1:31" x14ac:dyDescent="0.2">
      <c r="A15" t="s">
        <v>138</v>
      </c>
      <c r="B15" t="s">
        <v>139</v>
      </c>
      <c r="C15" t="s">
        <v>135</v>
      </c>
      <c r="D15" t="s">
        <v>116</v>
      </c>
      <c r="E15" t="s">
        <v>45</v>
      </c>
      <c r="F15" t="s">
        <v>117</v>
      </c>
      <c r="G15">
        <v>0</v>
      </c>
      <c r="H15">
        <v>0</v>
      </c>
      <c r="I15">
        <v>0</v>
      </c>
      <c r="J15">
        <v>0</v>
      </c>
      <c r="K15">
        <v>0</v>
      </c>
      <c r="L15">
        <v>4072746</v>
      </c>
      <c r="M15">
        <v>0</v>
      </c>
      <c r="N15">
        <v>4072746</v>
      </c>
      <c r="O15">
        <v>4072746</v>
      </c>
      <c r="P15">
        <v>0</v>
      </c>
      <c r="Q15">
        <v>0</v>
      </c>
      <c r="R15">
        <v>4072746</v>
      </c>
      <c r="S15">
        <v>1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 t="s">
        <v>220</v>
      </c>
    </row>
    <row r="16" spans="1:31" x14ac:dyDescent="0.2">
      <c r="A16" t="s">
        <v>140</v>
      </c>
      <c r="B16" t="s">
        <v>141</v>
      </c>
      <c r="C16" t="s">
        <v>135</v>
      </c>
      <c r="D16" t="s">
        <v>116</v>
      </c>
      <c r="E16" t="s">
        <v>16</v>
      </c>
      <c r="F16" t="s">
        <v>117</v>
      </c>
      <c r="G16">
        <v>0</v>
      </c>
      <c r="H16">
        <v>0</v>
      </c>
      <c r="I16">
        <v>0</v>
      </c>
      <c r="J16">
        <v>0</v>
      </c>
      <c r="K16">
        <v>0</v>
      </c>
      <c r="L16">
        <v>8252204.3799999999</v>
      </c>
      <c r="M16">
        <v>0</v>
      </c>
      <c r="N16">
        <v>8252204.3799999999</v>
      </c>
      <c r="O16">
        <v>11007</v>
      </c>
      <c r="P16">
        <v>8241193.04</v>
      </c>
      <c r="Q16">
        <v>0</v>
      </c>
      <c r="R16">
        <v>8252200.04</v>
      </c>
      <c r="S16">
        <v>1</v>
      </c>
      <c r="T16">
        <v>0</v>
      </c>
      <c r="U16">
        <v>8241193.04</v>
      </c>
      <c r="V16">
        <v>0</v>
      </c>
      <c r="W16">
        <v>8241193.04</v>
      </c>
      <c r="X16">
        <v>0.99870000000000003</v>
      </c>
      <c r="Y16">
        <v>0</v>
      </c>
      <c r="Z16">
        <v>8241193.04</v>
      </c>
      <c r="AA16">
        <v>8241193.04</v>
      </c>
      <c r="AB16">
        <v>0.99870000000000003</v>
      </c>
      <c r="AC16" t="s">
        <v>220</v>
      </c>
    </row>
    <row r="17" spans="1:29" x14ac:dyDescent="0.2">
      <c r="A17" t="s">
        <v>142</v>
      </c>
      <c r="B17" t="s">
        <v>143</v>
      </c>
      <c r="C17" t="s">
        <v>144</v>
      </c>
      <c r="D17" t="s">
        <v>132</v>
      </c>
      <c r="E17" t="s">
        <v>16</v>
      </c>
      <c r="F17" t="s">
        <v>117</v>
      </c>
      <c r="G17">
        <v>0</v>
      </c>
      <c r="H17">
        <v>0</v>
      </c>
      <c r="I17">
        <v>0</v>
      </c>
      <c r="J17">
        <v>0</v>
      </c>
      <c r="K17">
        <v>0</v>
      </c>
      <c r="L17">
        <v>80508.929999999993</v>
      </c>
      <c r="M17">
        <v>0</v>
      </c>
      <c r="N17">
        <v>80508.929999999993</v>
      </c>
      <c r="O17">
        <v>0</v>
      </c>
      <c r="P17">
        <v>80508.929999999993</v>
      </c>
      <c r="Q17">
        <v>0</v>
      </c>
      <c r="R17">
        <v>80508.929999999993</v>
      </c>
      <c r="S17">
        <v>1</v>
      </c>
      <c r="T17">
        <v>0</v>
      </c>
      <c r="U17">
        <v>80508.929999999993</v>
      </c>
      <c r="V17">
        <v>0</v>
      </c>
      <c r="W17">
        <v>80508.929999999993</v>
      </c>
      <c r="X17">
        <v>1</v>
      </c>
      <c r="Y17">
        <v>0</v>
      </c>
      <c r="Z17">
        <v>80508.929999999993</v>
      </c>
      <c r="AA17">
        <v>80508.929999999993</v>
      </c>
      <c r="AB17">
        <v>1</v>
      </c>
      <c r="AC17" t="s">
        <v>220</v>
      </c>
    </row>
    <row r="18" spans="1:29" x14ac:dyDescent="0.2">
      <c r="A18" t="s">
        <v>142</v>
      </c>
      <c r="B18" t="s">
        <v>143</v>
      </c>
      <c r="C18" t="s">
        <v>144</v>
      </c>
      <c r="D18" t="s">
        <v>132</v>
      </c>
      <c r="E18" t="s">
        <v>16</v>
      </c>
      <c r="F18" t="s">
        <v>145</v>
      </c>
      <c r="G18">
        <v>0</v>
      </c>
      <c r="H18">
        <v>0</v>
      </c>
      <c r="I18">
        <v>0</v>
      </c>
      <c r="J18">
        <v>0</v>
      </c>
      <c r="K18">
        <v>0</v>
      </c>
      <c r="L18">
        <v>3033248</v>
      </c>
      <c r="M18">
        <v>0</v>
      </c>
      <c r="N18">
        <v>3033248</v>
      </c>
      <c r="O18">
        <v>0</v>
      </c>
      <c r="P18">
        <v>3015282.6</v>
      </c>
      <c r="Q18">
        <v>17952.560000000001</v>
      </c>
      <c r="R18">
        <v>3033235.16</v>
      </c>
      <c r="S18">
        <v>1</v>
      </c>
      <c r="T18">
        <v>0</v>
      </c>
      <c r="U18">
        <v>3015282.6</v>
      </c>
      <c r="V18">
        <v>17952.560000000001</v>
      </c>
      <c r="W18">
        <v>3033235.16</v>
      </c>
      <c r="X18">
        <v>1</v>
      </c>
      <c r="Y18">
        <v>0</v>
      </c>
      <c r="Z18">
        <v>3015282.6</v>
      </c>
      <c r="AA18">
        <v>3015282.6</v>
      </c>
      <c r="AB18">
        <v>0.99409999999999998</v>
      </c>
      <c r="AC18" t="s">
        <v>220</v>
      </c>
    </row>
    <row r="19" spans="1:29" x14ac:dyDescent="0.2">
      <c r="A19" t="s">
        <v>142</v>
      </c>
      <c r="B19" t="s">
        <v>143</v>
      </c>
      <c r="C19" t="s">
        <v>144</v>
      </c>
      <c r="D19" t="s">
        <v>132</v>
      </c>
      <c r="E19" t="s">
        <v>16</v>
      </c>
      <c r="F19" t="s">
        <v>248</v>
      </c>
      <c r="G19">
        <v>0</v>
      </c>
      <c r="H19">
        <v>0</v>
      </c>
      <c r="I19">
        <v>0</v>
      </c>
      <c r="J19">
        <v>0</v>
      </c>
      <c r="K19">
        <v>0</v>
      </c>
      <c r="L19">
        <v>415068.95</v>
      </c>
      <c r="M19">
        <v>0</v>
      </c>
      <c r="N19">
        <v>415068.95</v>
      </c>
      <c r="O19">
        <v>2149</v>
      </c>
      <c r="P19">
        <v>407300.52</v>
      </c>
      <c r="Q19">
        <v>5618.38</v>
      </c>
      <c r="R19">
        <v>415067.9</v>
      </c>
      <c r="S19">
        <v>1</v>
      </c>
      <c r="T19">
        <v>0</v>
      </c>
      <c r="U19">
        <v>407300.52</v>
      </c>
      <c r="V19">
        <v>5618.38</v>
      </c>
      <c r="W19">
        <v>412918.9</v>
      </c>
      <c r="X19">
        <v>0.99480000000000002</v>
      </c>
      <c r="Y19">
        <v>0</v>
      </c>
      <c r="Z19">
        <v>407300.52</v>
      </c>
      <c r="AA19">
        <v>407300.52</v>
      </c>
      <c r="AB19">
        <v>0.98129999999999995</v>
      </c>
      <c r="AC19" t="s">
        <v>220</v>
      </c>
    </row>
  </sheetData>
  <phoneticPr fontId="0" type="noConversion"/>
  <pageMargins left="0.78740157499999996" right="0.78740157499999996" top="0.984251969" bottom="0.984251969" header="0.49212598499999999" footer="0.49212598499999999"/>
  <pageSetup paperSize="9" orientation="portrait" horizontalDpi="360" verticalDpi="36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85" sqref="A85:C85"/>
    </sheetView>
  </sheetViews>
  <sheetFormatPr defaultRowHeight="12.75" x14ac:dyDescent="0.2"/>
  <sheetData/>
  <phoneticPr fontId="0" type="noConversion"/>
  <pageMargins left="0.78740157499999996" right="0.78740157499999996" top="0.984251969" bottom="0.984251969" header="0.49212598499999999" footer="0.49212598499999999"/>
  <pageSetup paperSize="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04"/>
  <sheetViews>
    <sheetView showGridLines="0" view="pageBreakPreview" topLeftCell="A73" zoomScale="130" zoomScaleNormal="95" zoomScaleSheetLayoutView="130" workbookViewId="0">
      <selection activeCell="I24" sqref="I24"/>
    </sheetView>
  </sheetViews>
  <sheetFormatPr defaultRowHeight="12.75" x14ac:dyDescent="0.2"/>
  <cols>
    <col min="1" max="1" width="25.7109375" customWidth="1"/>
    <col min="2" max="2" width="70.7109375" customWidth="1"/>
    <col min="3" max="3" width="17.28515625" style="8" bestFit="1" customWidth="1"/>
    <col min="4" max="5" width="15.7109375" style="69" customWidth="1"/>
  </cols>
  <sheetData>
    <row r="1" spans="1:3" x14ac:dyDescent="0.2">
      <c r="A1" s="117" t="s">
        <v>240</v>
      </c>
      <c r="B1" s="117"/>
      <c r="C1" s="117"/>
    </row>
    <row r="3" spans="1:3" x14ac:dyDescent="0.2">
      <c r="A3" s="2" t="s">
        <v>48</v>
      </c>
      <c r="B3" s="119" t="s">
        <v>241</v>
      </c>
      <c r="C3" s="116"/>
    </row>
    <row r="4" spans="1:3" x14ac:dyDescent="0.2">
      <c r="A4" s="2" t="s">
        <v>49</v>
      </c>
      <c r="B4" s="120" t="s">
        <v>242</v>
      </c>
      <c r="C4" s="120"/>
    </row>
    <row r="5" spans="1:3" x14ac:dyDescent="0.2">
      <c r="A5" s="2" t="s">
        <v>50</v>
      </c>
      <c r="B5" s="121" t="s">
        <v>354</v>
      </c>
      <c r="C5" s="120"/>
    </row>
    <row r="6" spans="1:3" x14ac:dyDescent="0.2">
      <c r="A6" s="2" t="s">
        <v>51</v>
      </c>
      <c r="B6" s="120" t="s">
        <v>243</v>
      </c>
      <c r="C6" s="120"/>
    </row>
    <row r="7" spans="1:3" x14ac:dyDescent="0.2">
      <c r="A7" s="2" t="s">
        <v>52</v>
      </c>
      <c r="B7" s="127" t="s">
        <v>389</v>
      </c>
      <c r="C7" s="128"/>
    </row>
    <row r="8" spans="1:3" x14ac:dyDescent="0.2">
      <c r="A8" s="2" t="s">
        <v>53</v>
      </c>
      <c r="B8" s="129">
        <v>43179</v>
      </c>
      <c r="C8" s="120"/>
    </row>
    <row r="10" spans="1:3" x14ac:dyDescent="0.2">
      <c r="A10" s="4" t="s">
        <v>245</v>
      </c>
    </row>
    <row r="12" spans="1:3" x14ac:dyDescent="0.2">
      <c r="A12" s="3" t="s">
        <v>54</v>
      </c>
      <c r="B12" s="3" t="s">
        <v>55</v>
      </c>
      <c r="C12" s="11" t="s">
        <v>262</v>
      </c>
    </row>
    <row r="13" spans="1:3" x14ac:dyDescent="0.2">
      <c r="A13" s="2" t="s">
        <v>57</v>
      </c>
      <c r="B13" s="5" t="s">
        <v>17</v>
      </c>
      <c r="C13" s="10">
        <f>'Despesa - Access'!E2</f>
        <v>5416078.0899999999</v>
      </c>
    </row>
    <row r="14" spans="1:3" x14ac:dyDescent="0.2">
      <c r="A14" s="2" t="s">
        <v>58</v>
      </c>
      <c r="B14" s="5" t="s">
        <v>18</v>
      </c>
      <c r="C14" s="10">
        <f>'Despesa - Access'!E3</f>
        <v>988926.34</v>
      </c>
    </row>
    <row r="15" spans="1:3" x14ac:dyDescent="0.2">
      <c r="A15" s="2" t="s">
        <v>59</v>
      </c>
      <c r="B15" s="5" t="s">
        <v>259</v>
      </c>
      <c r="C15" s="10">
        <f>'Despesa - Access'!E4</f>
        <v>977906.57</v>
      </c>
    </row>
    <row r="16" spans="1:3" ht="51" x14ac:dyDescent="0.2">
      <c r="A16" s="6" t="s">
        <v>60</v>
      </c>
      <c r="B16" s="5" t="s">
        <v>263</v>
      </c>
      <c r="C16" s="10">
        <f>'Despesa - Access'!E5</f>
        <v>0</v>
      </c>
    </row>
    <row r="17" spans="1:5" x14ac:dyDescent="0.2">
      <c r="A17" s="118" t="s">
        <v>87</v>
      </c>
      <c r="B17" s="118"/>
      <c r="C17" s="10">
        <f>SUM(C13:C16)</f>
        <v>7382911</v>
      </c>
      <c r="D17" s="69">
        <v>7382911</v>
      </c>
      <c r="E17" s="69">
        <f>+C17-D17</f>
        <v>0</v>
      </c>
    </row>
    <row r="18" spans="1:5" x14ac:dyDescent="0.2">
      <c r="D18" s="69">
        <f>+D17-C17</f>
        <v>0</v>
      </c>
    </row>
    <row r="19" spans="1:5" x14ac:dyDescent="0.2">
      <c r="A19" s="4" t="s">
        <v>88</v>
      </c>
    </row>
    <row r="21" spans="1:5" x14ac:dyDescent="0.2">
      <c r="A21" s="3" t="s">
        <v>54</v>
      </c>
      <c r="B21" s="3" t="s">
        <v>55</v>
      </c>
      <c r="C21" s="11" t="s">
        <v>261</v>
      </c>
    </row>
    <row r="22" spans="1:5" x14ac:dyDescent="0.2">
      <c r="A22" s="2" t="s">
        <v>57</v>
      </c>
      <c r="B22" s="2" t="s">
        <v>19</v>
      </c>
      <c r="C22" s="9">
        <f>'Despesa - Access'!E6</f>
        <v>0</v>
      </c>
    </row>
    <row r="23" spans="1:5" x14ac:dyDescent="0.2">
      <c r="A23" s="2" t="s">
        <v>58</v>
      </c>
      <c r="B23" s="2" t="s">
        <v>20</v>
      </c>
      <c r="C23" s="9">
        <f>'Despesa - Access'!E7</f>
        <v>296019.49</v>
      </c>
    </row>
    <row r="24" spans="1:5" x14ac:dyDescent="0.2">
      <c r="A24" s="2" t="s">
        <v>59</v>
      </c>
      <c r="B24" s="2" t="s">
        <v>21</v>
      </c>
      <c r="C24" s="9">
        <f>'Despesa - Access'!E8</f>
        <v>49629</v>
      </c>
    </row>
    <row r="25" spans="1:5" x14ac:dyDescent="0.2">
      <c r="A25" s="2" t="s">
        <v>60</v>
      </c>
      <c r="B25" s="2" t="s">
        <v>22</v>
      </c>
      <c r="C25" s="9">
        <f>'Despesa - Access'!E9</f>
        <v>142323.44</v>
      </c>
    </row>
    <row r="26" spans="1:5" x14ac:dyDescent="0.2">
      <c r="A26" s="2" t="s">
        <v>61</v>
      </c>
      <c r="B26" s="2" t="s">
        <v>23</v>
      </c>
      <c r="C26" s="9">
        <f>'Despesa - Access'!E10</f>
        <v>13764.84</v>
      </c>
    </row>
    <row r="27" spans="1:5" x14ac:dyDescent="0.2">
      <c r="A27" s="2" t="s">
        <v>62</v>
      </c>
      <c r="B27" s="2" t="s">
        <v>84</v>
      </c>
      <c r="C27" s="9">
        <f>'Despesa - Access'!E11</f>
        <v>55125.91</v>
      </c>
    </row>
    <row r="28" spans="1:5" x14ac:dyDescent="0.2">
      <c r="A28" s="2" t="s">
        <v>63</v>
      </c>
      <c r="B28" s="2" t="s">
        <v>24</v>
      </c>
      <c r="C28" s="9">
        <f>'Despesa - Access'!E12</f>
        <v>134670.15</v>
      </c>
    </row>
    <row r="29" spans="1:5" x14ac:dyDescent="0.2">
      <c r="A29" s="2" t="s">
        <v>64</v>
      </c>
      <c r="B29" s="2" t="s">
        <v>25</v>
      </c>
      <c r="C29" s="9">
        <f>'Despesa - Access'!E13</f>
        <v>59268.23</v>
      </c>
    </row>
    <row r="30" spans="1:5" x14ac:dyDescent="0.2">
      <c r="A30" s="2" t="s">
        <v>65</v>
      </c>
      <c r="B30" s="2" t="s">
        <v>26</v>
      </c>
      <c r="C30" s="9">
        <f>'Despesa - Access'!E14</f>
        <v>10820.28</v>
      </c>
    </row>
    <row r="31" spans="1:5" x14ac:dyDescent="0.2">
      <c r="A31" s="2" t="s">
        <v>66</v>
      </c>
      <c r="B31" s="2" t="s">
        <v>27</v>
      </c>
      <c r="C31" s="9">
        <f>'Despesa - Access'!E15</f>
        <v>62215.040000000001</v>
      </c>
    </row>
    <row r="32" spans="1:5" x14ac:dyDescent="0.2">
      <c r="A32" s="2" t="s">
        <v>67</v>
      </c>
      <c r="B32" s="2" t="s">
        <v>28</v>
      </c>
      <c r="C32" s="9">
        <f>'Despesa - Access'!E16</f>
        <v>9231.36</v>
      </c>
    </row>
    <row r="33" spans="1:5" x14ac:dyDescent="0.2">
      <c r="A33" s="2" t="s">
        <v>68</v>
      </c>
      <c r="B33" s="2" t="s">
        <v>29</v>
      </c>
      <c r="C33" s="9">
        <f>'Despesa - Access'!E17</f>
        <v>92855.01</v>
      </c>
    </row>
    <row r="34" spans="1:5" ht="63.75" x14ac:dyDescent="0.2">
      <c r="A34" s="6" t="s">
        <v>69</v>
      </c>
      <c r="B34" s="7" t="s">
        <v>265</v>
      </c>
      <c r="C34" s="9">
        <f>'Despesa - Access'!E18</f>
        <v>3274.37</v>
      </c>
    </row>
    <row r="35" spans="1:5" x14ac:dyDescent="0.2">
      <c r="A35" s="2" t="s">
        <v>70</v>
      </c>
      <c r="B35" s="2" t="s">
        <v>30</v>
      </c>
      <c r="C35" s="9">
        <f>'Despesa - Access'!E19</f>
        <v>211742.91</v>
      </c>
    </row>
    <row r="36" spans="1:5" x14ac:dyDescent="0.2">
      <c r="A36" s="2" t="s">
        <v>71</v>
      </c>
      <c r="B36" s="2" t="s">
        <v>254</v>
      </c>
      <c r="C36" s="9">
        <f>'Despesa - Access'!E20</f>
        <v>381538.76</v>
      </c>
    </row>
    <row r="37" spans="1:5" x14ac:dyDescent="0.2">
      <c r="A37" s="2" t="s">
        <v>72</v>
      </c>
      <c r="B37" s="2" t="s">
        <v>31</v>
      </c>
      <c r="C37" s="9">
        <f>'Despesa - Access'!E21</f>
        <v>660.8</v>
      </c>
    </row>
    <row r="38" spans="1:5" ht="25.5" x14ac:dyDescent="0.2">
      <c r="A38" s="6" t="s">
        <v>73</v>
      </c>
      <c r="B38" s="25" t="s">
        <v>85</v>
      </c>
      <c r="C38" s="9">
        <f>'Despesa - Access'!E22</f>
        <v>84547.839999999997</v>
      </c>
    </row>
    <row r="39" spans="1:5" x14ac:dyDescent="0.2">
      <c r="A39" s="2" t="s">
        <v>74</v>
      </c>
      <c r="B39" s="2" t="s">
        <v>32</v>
      </c>
      <c r="C39" s="9">
        <f>'Despesa - Access'!E23</f>
        <v>0</v>
      </c>
    </row>
    <row r="40" spans="1:5" x14ac:dyDescent="0.2">
      <c r="A40" s="2" t="s">
        <v>75</v>
      </c>
      <c r="B40" s="2" t="s">
        <v>33</v>
      </c>
      <c r="C40" s="9">
        <f>'Despesa - Access'!E24</f>
        <v>0</v>
      </c>
    </row>
    <row r="41" spans="1:5" x14ac:dyDescent="0.2">
      <c r="A41" s="2" t="s">
        <v>76</v>
      </c>
      <c r="B41" s="2" t="s">
        <v>34</v>
      </c>
      <c r="C41" s="9">
        <f>'Despesa - Access'!E25</f>
        <v>0</v>
      </c>
    </row>
    <row r="42" spans="1:5" x14ac:dyDescent="0.2">
      <c r="A42" s="2" t="s">
        <v>77</v>
      </c>
      <c r="B42" s="2" t="s">
        <v>35</v>
      </c>
      <c r="C42" s="9">
        <f>'Despesa - Access'!E26</f>
        <v>0</v>
      </c>
    </row>
    <row r="43" spans="1:5" x14ac:dyDescent="0.2">
      <c r="A43" s="2" t="s">
        <v>78</v>
      </c>
      <c r="B43" s="2" t="s">
        <v>36</v>
      </c>
      <c r="C43" s="9">
        <f>'Despesa - Access'!E27</f>
        <v>0</v>
      </c>
    </row>
    <row r="44" spans="1:5" x14ac:dyDescent="0.2">
      <c r="A44" s="2" t="s">
        <v>79</v>
      </c>
      <c r="B44" s="2" t="s">
        <v>37</v>
      </c>
      <c r="C44" s="9">
        <f>'Despesa - Access'!E28</f>
        <v>0</v>
      </c>
    </row>
    <row r="45" spans="1:5" x14ac:dyDescent="0.2">
      <c r="A45" s="2" t="s">
        <v>80</v>
      </c>
      <c r="B45" s="2" t="s">
        <v>86</v>
      </c>
      <c r="C45" s="9">
        <f>'Despesa - Access'!E29</f>
        <v>4612.4799999999996</v>
      </c>
    </row>
    <row r="46" spans="1:5" x14ac:dyDescent="0.2">
      <c r="A46" s="2" t="s">
        <v>81</v>
      </c>
      <c r="B46" s="2" t="s">
        <v>38</v>
      </c>
      <c r="C46" s="9">
        <f>'Despesa - Access'!E30</f>
        <v>0</v>
      </c>
    </row>
    <row r="47" spans="1:5" x14ac:dyDescent="0.2">
      <c r="A47" s="2" t="s">
        <v>82</v>
      </c>
      <c r="B47" s="2" t="s">
        <v>39</v>
      </c>
      <c r="C47" s="9">
        <f>'Despesa - Access'!E31</f>
        <v>588594.36</v>
      </c>
    </row>
    <row r="48" spans="1:5" x14ac:dyDescent="0.2">
      <c r="A48" s="118" t="s">
        <v>87</v>
      </c>
      <c r="B48" s="118"/>
      <c r="C48" s="9">
        <f>SUM(C22:C47)</f>
        <v>2200894.27</v>
      </c>
      <c r="D48" s="69">
        <v>2200894.27</v>
      </c>
      <c r="E48" s="69">
        <f>+C48-D48</f>
        <v>0</v>
      </c>
    </row>
    <row r="49" spans="1:4" x14ac:dyDescent="0.2">
      <c r="D49" s="69">
        <f>+D48-C48</f>
        <v>0</v>
      </c>
    </row>
    <row r="50" spans="1:4" x14ac:dyDescent="0.2">
      <c r="A50" s="4" t="s">
        <v>246</v>
      </c>
    </row>
    <row r="52" spans="1:4" x14ac:dyDescent="0.2">
      <c r="A52" s="3" t="s">
        <v>54</v>
      </c>
      <c r="B52" s="3" t="s">
        <v>55</v>
      </c>
      <c r="C52" s="11" t="s">
        <v>261</v>
      </c>
    </row>
    <row r="53" spans="1:4" x14ac:dyDescent="0.2">
      <c r="A53" s="2" t="s">
        <v>57</v>
      </c>
      <c r="B53" s="2" t="s">
        <v>41</v>
      </c>
      <c r="C53" s="9">
        <f>'Despesa - Access'!E32</f>
        <v>0</v>
      </c>
    </row>
    <row r="54" spans="1:4" x14ac:dyDescent="0.2">
      <c r="A54" s="2" t="s">
        <v>58</v>
      </c>
      <c r="B54" s="2" t="s">
        <v>42</v>
      </c>
      <c r="C54" s="9">
        <f>'Despesa - Access'!E33</f>
        <v>0</v>
      </c>
    </row>
    <row r="55" spans="1:4" x14ac:dyDescent="0.2">
      <c r="A55" s="2" t="s">
        <v>59</v>
      </c>
      <c r="B55" s="2" t="s">
        <v>83</v>
      </c>
      <c r="C55" s="9">
        <f>'Despesa - Access'!E34</f>
        <v>0</v>
      </c>
    </row>
    <row r="56" spans="1:4" x14ac:dyDescent="0.2">
      <c r="A56" s="2" t="s">
        <v>60</v>
      </c>
      <c r="B56" s="2" t="s">
        <v>43</v>
      </c>
      <c r="C56" s="9">
        <f>'Despesa - Access'!E35</f>
        <v>0</v>
      </c>
    </row>
    <row r="57" spans="1:4" x14ac:dyDescent="0.2">
      <c r="A57" s="2" t="s">
        <v>61</v>
      </c>
      <c r="B57" s="2" t="s">
        <v>44</v>
      </c>
      <c r="C57" s="9">
        <f>'Despesa - Access'!E36</f>
        <v>0</v>
      </c>
    </row>
    <row r="58" spans="1:4" x14ac:dyDescent="0.2">
      <c r="A58" s="118" t="s">
        <v>87</v>
      </c>
      <c r="B58" s="118"/>
      <c r="C58" s="10">
        <f>SUM(C53:C57)</f>
        <v>0</v>
      </c>
    </row>
    <row r="60" spans="1:4" x14ac:dyDescent="0.2">
      <c r="A60" s="4" t="s">
        <v>89</v>
      </c>
    </row>
    <row r="62" spans="1:4" x14ac:dyDescent="0.2">
      <c r="A62" s="3" t="s">
        <v>54</v>
      </c>
      <c r="B62" s="3" t="s">
        <v>55</v>
      </c>
      <c r="C62" s="11" t="s">
        <v>261</v>
      </c>
    </row>
    <row r="63" spans="1:4" x14ac:dyDescent="0.2">
      <c r="A63" s="2" t="s">
        <v>57</v>
      </c>
      <c r="B63" s="2" t="s">
        <v>46</v>
      </c>
      <c r="C63" s="9">
        <f>'Despesa - Access'!E37</f>
        <v>0</v>
      </c>
    </row>
    <row r="64" spans="1:4" x14ac:dyDescent="0.2">
      <c r="A64" s="2" t="s">
        <v>58</v>
      </c>
      <c r="B64" s="2" t="s">
        <v>47</v>
      </c>
      <c r="C64" s="9">
        <f>'Despesa - Access'!E38</f>
        <v>0</v>
      </c>
    </row>
    <row r="65" spans="1:3" x14ac:dyDescent="0.2">
      <c r="A65" s="118" t="s">
        <v>87</v>
      </c>
      <c r="B65" s="118"/>
      <c r="C65" s="10">
        <f>SUM(C63:C64)</f>
        <v>0</v>
      </c>
    </row>
    <row r="67" spans="1:3" x14ac:dyDescent="0.2">
      <c r="A67" s="4" t="s">
        <v>90</v>
      </c>
    </row>
    <row r="69" spans="1:3" x14ac:dyDescent="0.2">
      <c r="A69" s="3" t="s">
        <v>54</v>
      </c>
      <c r="B69" s="3" t="s">
        <v>55</v>
      </c>
      <c r="C69" s="11" t="s">
        <v>261</v>
      </c>
    </row>
    <row r="70" spans="1:3" x14ac:dyDescent="0.2">
      <c r="A70" s="2" t="s">
        <v>57</v>
      </c>
      <c r="B70" s="2" t="s">
        <v>91</v>
      </c>
      <c r="C70" s="9">
        <f>'Financeiro - Access'!F2</f>
        <v>7498470.9299999997</v>
      </c>
    </row>
    <row r="71" spans="1:3" x14ac:dyDescent="0.2">
      <c r="A71" s="2" t="s">
        <v>58</v>
      </c>
      <c r="B71" s="2" t="s">
        <v>92</v>
      </c>
      <c r="C71" s="9">
        <f>'Financeiro - Access'!F3</f>
        <v>2200584.85</v>
      </c>
    </row>
    <row r="72" spans="1:3" x14ac:dyDescent="0.2">
      <c r="A72" s="2" t="s">
        <v>59</v>
      </c>
      <c r="B72" s="2" t="s">
        <v>161</v>
      </c>
      <c r="C72" s="9">
        <f>'Financeiro - Access'!F4</f>
        <v>0</v>
      </c>
    </row>
    <row r="73" spans="1:3" x14ac:dyDescent="0.2">
      <c r="A73" s="2" t="s">
        <v>60</v>
      </c>
      <c r="B73" s="2" t="s">
        <v>255</v>
      </c>
      <c r="C73" s="9">
        <f>'Financeiro - Access'!F5</f>
        <v>0</v>
      </c>
    </row>
    <row r="74" spans="1:3" x14ac:dyDescent="0.2">
      <c r="A74" s="118" t="s">
        <v>87</v>
      </c>
      <c r="B74" s="118"/>
      <c r="C74" s="10">
        <f>SUM(C70:C73)</f>
        <v>9699055.7799999993</v>
      </c>
    </row>
    <row r="76" spans="1:3" x14ac:dyDescent="0.2">
      <c r="A76" s="4" t="s">
        <v>239</v>
      </c>
    </row>
    <row r="78" spans="1:3" x14ac:dyDescent="0.2">
      <c r="A78" s="3" t="s">
        <v>54</v>
      </c>
      <c r="B78" s="3" t="s">
        <v>55</v>
      </c>
      <c r="C78" s="11" t="s">
        <v>261</v>
      </c>
    </row>
    <row r="79" spans="1:3" x14ac:dyDescent="0.2">
      <c r="A79" s="2" t="s">
        <v>57</v>
      </c>
      <c r="B79" s="2" t="s">
        <v>256</v>
      </c>
      <c r="C79" s="9"/>
    </row>
    <row r="80" spans="1:3" x14ac:dyDescent="0.2">
      <c r="A80" s="2" t="s">
        <v>58</v>
      </c>
      <c r="B80" s="2" t="s">
        <v>257</v>
      </c>
      <c r="C80" s="9"/>
    </row>
    <row r="81" spans="1:5" x14ac:dyDescent="0.2">
      <c r="A81" s="2" t="s">
        <v>59</v>
      </c>
      <c r="B81" s="2" t="s">
        <v>258</v>
      </c>
      <c r="C81" s="9"/>
    </row>
    <row r="82" spans="1:5" x14ac:dyDescent="0.2">
      <c r="A82" s="2" t="s">
        <v>60</v>
      </c>
      <c r="B82" s="2" t="s">
        <v>93</v>
      </c>
      <c r="C82" s="9"/>
    </row>
    <row r="83" spans="1:5" x14ac:dyDescent="0.2">
      <c r="A83" s="118" t="s">
        <v>87</v>
      </c>
      <c r="B83" s="118"/>
      <c r="C83" s="10">
        <f>SUM(C79:C82)</f>
        <v>0</v>
      </c>
    </row>
    <row r="84" spans="1:5" x14ac:dyDescent="0.2">
      <c r="A84" s="130" t="s">
        <v>310</v>
      </c>
      <c r="B84" s="130"/>
      <c r="C84" s="130"/>
    </row>
    <row r="85" spans="1:5" x14ac:dyDescent="0.2">
      <c r="A85" s="131"/>
      <c r="B85" s="132"/>
      <c r="C85" s="132"/>
    </row>
    <row r="86" spans="1:5" x14ac:dyDescent="0.2">
      <c r="D86" s="134"/>
      <c r="E86" s="135"/>
    </row>
    <row r="87" spans="1:5" x14ac:dyDescent="0.2">
      <c r="A87" s="133"/>
      <c r="B87" s="133"/>
      <c r="C87" s="133"/>
    </row>
    <row r="88" spans="1:5" x14ac:dyDescent="0.2">
      <c r="A88" s="136"/>
      <c r="B88" s="136"/>
      <c r="C88" s="136"/>
      <c r="D88" s="136"/>
      <c r="E88" s="136"/>
    </row>
    <row r="89" spans="1:5" x14ac:dyDescent="0.2">
      <c r="A89" s="136" t="s">
        <v>170</v>
      </c>
      <c r="B89" s="136"/>
      <c r="C89" s="136"/>
      <c r="D89" s="136"/>
      <c r="E89" s="136"/>
    </row>
    <row r="90" spans="1:5" x14ac:dyDescent="0.2">
      <c r="A90" s="112"/>
      <c r="B90" s="112"/>
      <c r="C90" s="112"/>
      <c r="D90" s="77"/>
      <c r="E90" s="77"/>
    </row>
    <row r="91" spans="1:5" x14ac:dyDescent="0.2">
      <c r="C91" s="11" t="s">
        <v>172</v>
      </c>
      <c r="D91" s="86" t="s">
        <v>171</v>
      </c>
      <c r="E91" s="86" t="s">
        <v>87</v>
      </c>
    </row>
    <row r="92" spans="1:5" x14ac:dyDescent="0.2">
      <c r="A92" s="119" t="s">
        <v>352</v>
      </c>
      <c r="B92" s="116"/>
      <c r="C92" s="9">
        <v>20980520.920000002</v>
      </c>
      <c r="D92" s="87" t="e">
        <f>'Anexo I - Jan'!#REF!</f>
        <v>#REF!</v>
      </c>
      <c r="E92" s="87" t="e">
        <f>+C92-D92</f>
        <v>#REF!</v>
      </c>
    </row>
    <row r="93" spans="1:5" x14ac:dyDescent="0.2">
      <c r="A93" s="119"/>
      <c r="B93" s="116"/>
      <c r="C93" s="9"/>
      <c r="D93" s="87"/>
      <c r="E93" s="87">
        <v>0</v>
      </c>
    </row>
    <row r="94" spans="1:5" x14ac:dyDescent="0.2">
      <c r="A94" s="119"/>
      <c r="B94" s="116"/>
      <c r="C94" s="9"/>
      <c r="D94" s="87"/>
      <c r="E94" s="87">
        <v>0</v>
      </c>
    </row>
    <row r="95" spans="1:5" x14ac:dyDescent="0.2">
      <c r="A95" s="120" t="s">
        <v>168</v>
      </c>
      <c r="B95" s="120"/>
      <c r="C95" s="120"/>
      <c r="D95" s="120"/>
      <c r="E95" s="88" t="e">
        <f>SUM(E92:E94)</f>
        <v>#REF!</v>
      </c>
    </row>
    <row r="96" spans="1:5" x14ac:dyDescent="0.2">
      <c r="A96" s="120" t="s">
        <v>169</v>
      </c>
      <c r="B96" s="120"/>
      <c r="C96" s="120"/>
      <c r="D96" s="120"/>
      <c r="E96" s="88">
        <f>$C$17+$C$48+$C$58+$C$65</f>
        <v>9583805.2699999996</v>
      </c>
    </row>
    <row r="97" spans="1:5" x14ac:dyDescent="0.2">
      <c r="D97" s="77"/>
      <c r="E97" s="77"/>
    </row>
    <row r="98" spans="1:5" x14ac:dyDescent="0.2">
      <c r="D98" s="77"/>
      <c r="E98" s="77"/>
    </row>
    <row r="99" spans="1:5" x14ac:dyDescent="0.2">
      <c r="D99" s="89" t="s">
        <v>267</v>
      </c>
      <c r="E99" s="90">
        <v>20980520.920000002</v>
      </c>
    </row>
    <row r="100" spans="1:5" x14ac:dyDescent="0.2">
      <c r="D100" s="77"/>
      <c r="E100" s="89" t="str">
        <f>IF(E96=E99,"despesa OK","Verificar Diferença")</f>
        <v>Verificar Diferença</v>
      </c>
    </row>
    <row r="101" spans="1:5" x14ac:dyDescent="0.2">
      <c r="D101" s="94"/>
      <c r="E101" s="94"/>
    </row>
    <row r="102" spans="1:5" x14ac:dyDescent="0.2">
      <c r="A102" s="126" t="s">
        <v>383</v>
      </c>
      <c r="B102" s="116"/>
      <c r="C102" s="9">
        <v>22439540.530000001</v>
      </c>
      <c r="D102" s="77"/>
      <c r="E102" s="77"/>
    </row>
    <row r="103" spans="1:5" x14ac:dyDescent="0.2">
      <c r="A103" s="119" t="s">
        <v>384</v>
      </c>
      <c r="B103" s="116"/>
      <c r="C103" s="9">
        <f>'Financeiro - Access'!Q7</f>
        <v>22439540.530000001</v>
      </c>
      <c r="D103" s="77"/>
      <c r="E103" s="77"/>
    </row>
    <row r="104" spans="1:5" x14ac:dyDescent="0.2">
      <c r="A104" s="119"/>
      <c r="B104" s="116"/>
      <c r="C104" s="9">
        <f>+C102-C103</f>
        <v>0</v>
      </c>
      <c r="D104" s="77"/>
      <c r="E104" s="77"/>
    </row>
  </sheetData>
  <mergeCells count="27">
    <mergeCell ref="A95:D95"/>
    <mergeCell ref="A88:E88"/>
    <mergeCell ref="A92:B92"/>
    <mergeCell ref="A93:B93"/>
    <mergeCell ref="A89:E89"/>
    <mergeCell ref="A94:B94"/>
    <mergeCell ref="A17:B17"/>
    <mergeCell ref="A84:C84"/>
    <mergeCell ref="A85:C85"/>
    <mergeCell ref="A87:C87"/>
    <mergeCell ref="D86:E86"/>
    <mergeCell ref="A96:D96"/>
    <mergeCell ref="A102:B102"/>
    <mergeCell ref="A103:B103"/>
    <mergeCell ref="A104:B104"/>
    <mergeCell ref="A1:C1"/>
    <mergeCell ref="B3:C3"/>
    <mergeCell ref="B4:C4"/>
    <mergeCell ref="B5:C5"/>
    <mergeCell ref="A83:B83"/>
    <mergeCell ref="A48:B48"/>
    <mergeCell ref="A58:B58"/>
    <mergeCell ref="A65:B65"/>
    <mergeCell ref="A74:B74"/>
    <mergeCell ref="B6:C6"/>
    <mergeCell ref="B7:C7"/>
    <mergeCell ref="B8:C8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60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"/>
  <sheetViews>
    <sheetView workbookViewId="0">
      <selection activeCell="A85" sqref="A85:C85"/>
    </sheetView>
  </sheetViews>
  <sheetFormatPr defaultRowHeight="12.75" x14ac:dyDescent="0.2"/>
  <cols>
    <col min="1" max="1" width="11.85546875" bestFit="1" customWidth="1"/>
    <col min="2" max="3" width="14.7109375" customWidth="1"/>
    <col min="4" max="4" width="12.42578125" customWidth="1"/>
    <col min="5" max="7" width="14.7109375" customWidth="1"/>
  </cols>
  <sheetData>
    <row r="1" spans="1:7" x14ac:dyDescent="0.2">
      <c r="A1" t="s">
        <v>184</v>
      </c>
    </row>
    <row r="2" spans="1:7" x14ac:dyDescent="0.2">
      <c r="A2" s="26" t="s">
        <v>185</v>
      </c>
    </row>
    <row r="3" spans="1:7" x14ac:dyDescent="0.2">
      <c r="A3" s="26" t="s">
        <v>186</v>
      </c>
    </row>
    <row r="4" spans="1:7" x14ac:dyDescent="0.2">
      <c r="A4" s="26" t="s">
        <v>187</v>
      </c>
    </row>
    <row r="5" spans="1:7" x14ac:dyDescent="0.2">
      <c r="A5" s="26" t="s">
        <v>188</v>
      </c>
    </row>
    <row r="8" spans="1:7" x14ac:dyDescent="0.2">
      <c r="A8" s="159" t="s">
        <v>189</v>
      </c>
      <c r="B8" s="159"/>
      <c r="C8" s="159"/>
      <c r="D8" s="159"/>
      <c r="E8" s="159"/>
      <c r="F8" s="159"/>
      <c r="G8" s="159"/>
    </row>
    <row r="9" spans="1:7" x14ac:dyDescent="0.2">
      <c r="A9" s="159" t="s">
        <v>190</v>
      </c>
      <c r="B9" s="159"/>
      <c r="C9" s="159"/>
      <c r="D9" s="159"/>
      <c r="E9" s="159"/>
      <c r="F9" s="159"/>
      <c r="G9" s="159"/>
    </row>
    <row r="10" spans="1:7" x14ac:dyDescent="0.2">
      <c r="A10" s="160" t="s">
        <v>219</v>
      </c>
      <c r="B10" s="159"/>
      <c r="C10" s="159"/>
      <c r="D10" s="159"/>
      <c r="E10" s="159"/>
      <c r="F10" s="159"/>
      <c r="G10" s="159"/>
    </row>
    <row r="13" spans="1:7" ht="13.5" thickBot="1" x14ac:dyDescent="0.25">
      <c r="A13" s="27" t="s">
        <v>191</v>
      </c>
      <c r="B13" s="27"/>
      <c r="C13" s="27"/>
      <c r="D13" s="27"/>
      <c r="E13" s="27"/>
      <c r="F13" s="27"/>
      <c r="G13" s="27"/>
    </row>
    <row r="14" spans="1:7" ht="13.5" thickBot="1" x14ac:dyDescent="0.25">
      <c r="A14" s="28"/>
      <c r="B14" s="161" t="s">
        <v>192</v>
      </c>
      <c r="C14" s="162"/>
      <c r="D14" s="163"/>
      <c r="E14" s="164" t="s">
        <v>193</v>
      </c>
      <c r="F14" s="165"/>
      <c r="G14" s="165"/>
    </row>
    <row r="15" spans="1:7" ht="14.25" thickTop="1" thickBot="1" x14ac:dyDescent="0.25">
      <c r="A15" s="29" t="s">
        <v>194</v>
      </c>
      <c r="B15" s="152" t="s">
        <v>195</v>
      </c>
      <c r="C15" s="153"/>
      <c r="D15" s="154" t="s">
        <v>87</v>
      </c>
      <c r="E15" s="156" t="s">
        <v>195</v>
      </c>
      <c r="F15" s="153"/>
      <c r="G15" s="157" t="s">
        <v>87</v>
      </c>
    </row>
    <row r="16" spans="1:7" ht="14.25" thickTop="1" thickBot="1" x14ac:dyDescent="0.25">
      <c r="A16" s="30"/>
      <c r="B16" s="31" t="s">
        <v>196</v>
      </c>
      <c r="C16" s="32" t="s">
        <v>197</v>
      </c>
      <c r="D16" s="155"/>
      <c r="E16" s="33" t="s">
        <v>196</v>
      </c>
      <c r="F16" s="31" t="s">
        <v>197</v>
      </c>
      <c r="G16" s="158"/>
    </row>
    <row r="17" spans="1:7" ht="13.5" thickTop="1" x14ac:dyDescent="0.2">
      <c r="A17" s="34"/>
      <c r="B17" s="35"/>
      <c r="C17" s="36"/>
      <c r="D17" s="37"/>
      <c r="E17" s="38"/>
      <c r="F17" s="39"/>
    </row>
    <row r="18" spans="1:7" x14ac:dyDescent="0.2">
      <c r="A18" s="40" t="s">
        <v>198</v>
      </c>
      <c r="B18" s="41"/>
      <c r="C18" s="42"/>
      <c r="D18" s="43">
        <f>SUM(B18:C18)</f>
        <v>0</v>
      </c>
      <c r="E18" s="44"/>
      <c r="F18" s="41"/>
      <c r="G18" s="42">
        <f>SUM(E18:F18)</f>
        <v>0</v>
      </c>
    </row>
    <row r="19" spans="1:7" x14ac:dyDescent="0.2">
      <c r="A19" s="40"/>
      <c r="B19" s="45"/>
      <c r="C19" s="41"/>
      <c r="D19" s="46"/>
      <c r="E19" s="44"/>
      <c r="F19" s="41"/>
      <c r="G19" s="42"/>
    </row>
    <row r="20" spans="1:7" x14ac:dyDescent="0.2">
      <c r="A20" s="40" t="s">
        <v>199</v>
      </c>
      <c r="B20" s="41"/>
      <c r="C20" s="41"/>
      <c r="D20" s="46">
        <f>SUM(B20:C20)</f>
        <v>0</v>
      </c>
      <c r="E20" s="44"/>
      <c r="F20" s="41"/>
      <c r="G20" s="42">
        <f>SUM(E20:F20)</f>
        <v>0</v>
      </c>
    </row>
    <row r="21" spans="1:7" x14ac:dyDescent="0.2">
      <c r="A21" s="40"/>
      <c r="B21" s="45"/>
      <c r="C21" s="41"/>
      <c r="D21" s="46"/>
      <c r="E21" s="44"/>
      <c r="F21" s="41"/>
      <c r="G21" s="42"/>
    </row>
    <row r="22" spans="1:7" x14ac:dyDescent="0.2">
      <c r="A22" s="40" t="s">
        <v>200</v>
      </c>
      <c r="B22" s="41"/>
      <c r="C22" s="41"/>
      <c r="D22" s="46">
        <f>SUM(B22:C22)</f>
        <v>0</v>
      </c>
      <c r="E22" s="44"/>
      <c r="F22" s="41"/>
      <c r="G22" s="42">
        <f>SUM(E22:F22)</f>
        <v>0</v>
      </c>
    </row>
    <row r="23" spans="1:7" x14ac:dyDescent="0.2">
      <c r="A23" s="40"/>
      <c r="B23" s="45"/>
      <c r="C23" s="41"/>
      <c r="D23" s="46"/>
      <c r="E23" s="44"/>
      <c r="F23" s="41"/>
      <c r="G23" s="42"/>
    </row>
    <row r="24" spans="1:7" x14ac:dyDescent="0.2">
      <c r="A24" s="40" t="s">
        <v>201</v>
      </c>
      <c r="B24" s="41"/>
      <c r="C24" s="42"/>
      <c r="D24" s="43">
        <f>SUM(B24:C24)</f>
        <v>0</v>
      </c>
      <c r="E24" s="44"/>
      <c r="F24" s="41"/>
      <c r="G24" s="42">
        <f>SUM(E24:F24)</f>
        <v>0</v>
      </c>
    </row>
    <row r="25" spans="1:7" x14ac:dyDescent="0.2">
      <c r="A25" s="40"/>
      <c r="B25" s="45"/>
      <c r="C25" s="41"/>
      <c r="D25" s="46"/>
      <c r="E25" s="44"/>
      <c r="F25" s="41"/>
      <c r="G25" s="42"/>
    </row>
    <row r="26" spans="1:7" x14ac:dyDescent="0.2">
      <c r="A26" s="40" t="s">
        <v>202</v>
      </c>
      <c r="B26" s="41"/>
      <c r="C26" s="41"/>
      <c r="D26" s="46">
        <f>SUM(B26:C26)</f>
        <v>0</v>
      </c>
      <c r="E26" s="44"/>
      <c r="F26" s="41"/>
      <c r="G26" s="42">
        <f>SUM(E26:F26)</f>
        <v>0</v>
      </c>
    </row>
    <row r="27" spans="1:7" x14ac:dyDescent="0.2">
      <c r="A27" s="40"/>
      <c r="B27" s="45"/>
      <c r="C27" s="41"/>
      <c r="D27" s="46"/>
      <c r="E27" s="44"/>
      <c r="F27" s="41"/>
      <c r="G27" s="42"/>
    </row>
    <row r="28" spans="1:7" x14ac:dyDescent="0.2">
      <c r="A28" s="40" t="s">
        <v>203</v>
      </c>
      <c r="B28" s="41"/>
      <c r="C28" s="41"/>
      <c r="D28" s="46">
        <f>SUM(B28:C28)</f>
        <v>0</v>
      </c>
      <c r="E28" s="44"/>
      <c r="F28" s="41"/>
      <c r="G28" s="42">
        <f>SUM(E28:F28)</f>
        <v>0</v>
      </c>
    </row>
    <row r="29" spans="1:7" x14ac:dyDescent="0.2">
      <c r="A29" s="40"/>
      <c r="B29" s="45"/>
      <c r="C29" s="41"/>
      <c r="D29" s="46"/>
      <c r="E29" s="44"/>
      <c r="F29" s="41"/>
      <c r="G29" s="42"/>
    </row>
    <row r="30" spans="1:7" x14ac:dyDescent="0.2">
      <c r="A30" s="40" t="s">
        <v>204</v>
      </c>
      <c r="B30" s="41"/>
      <c r="C30" s="42"/>
      <c r="D30" s="43">
        <f>SUM(B30:C30)</f>
        <v>0</v>
      </c>
      <c r="E30" s="44"/>
      <c r="F30" s="41"/>
      <c r="G30" s="42">
        <f>SUM(E30:F30)</f>
        <v>0</v>
      </c>
    </row>
    <row r="31" spans="1:7" x14ac:dyDescent="0.2">
      <c r="A31" s="40"/>
      <c r="B31" s="45"/>
      <c r="C31" s="41"/>
      <c r="D31" s="46"/>
      <c r="E31" s="44"/>
      <c r="F31" s="41"/>
      <c r="G31" s="42"/>
    </row>
    <row r="32" spans="1:7" x14ac:dyDescent="0.2">
      <c r="A32" s="40" t="s">
        <v>205</v>
      </c>
      <c r="B32" s="41"/>
      <c r="C32" s="41"/>
      <c r="D32" s="46">
        <f>SUM(B32:C32)</f>
        <v>0</v>
      </c>
      <c r="E32" s="44"/>
      <c r="F32" s="41"/>
      <c r="G32" s="42">
        <f>SUM(E32:F32)</f>
        <v>0</v>
      </c>
    </row>
    <row r="33" spans="1:7" x14ac:dyDescent="0.2">
      <c r="A33" s="40"/>
      <c r="B33" s="45"/>
      <c r="C33" s="41"/>
      <c r="D33" s="46"/>
      <c r="E33" s="44"/>
      <c r="F33" s="41"/>
      <c r="G33" s="42"/>
    </row>
    <row r="34" spans="1:7" x14ac:dyDescent="0.2">
      <c r="A34" s="40" t="s">
        <v>206</v>
      </c>
      <c r="B34" s="41"/>
      <c r="C34" s="41"/>
      <c r="D34" s="46">
        <f>SUM(B34:C34)</f>
        <v>0</v>
      </c>
      <c r="E34" s="44"/>
      <c r="F34" s="41"/>
      <c r="G34" s="42">
        <f>SUM(E34:F34)</f>
        <v>0</v>
      </c>
    </row>
    <row r="35" spans="1:7" x14ac:dyDescent="0.2">
      <c r="A35" s="40"/>
      <c r="B35" s="45"/>
      <c r="C35" s="41"/>
      <c r="D35" s="46"/>
      <c r="E35" s="44"/>
      <c r="F35" s="41"/>
      <c r="G35" s="42"/>
    </row>
    <row r="36" spans="1:7" x14ac:dyDescent="0.2">
      <c r="A36" s="40" t="s">
        <v>207</v>
      </c>
      <c r="B36" s="41"/>
      <c r="C36" s="41"/>
      <c r="D36" s="46">
        <f>SUM(B36:C36)</f>
        <v>0</v>
      </c>
      <c r="E36" s="44"/>
      <c r="F36" s="41"/>
      <c r="G36" s="42">
        <f>SUM(E36:F36)</f>
        <v>0</v>
      </c>
    </row>
    <row r="37" spans="1:7" x14ac:dyDescent="0.2">
      <c r="A37" s="40"/>
      <c r="B37" s="45"/>
      <c r="C37" s="41"/>
      <c r="D37" s="46"/>
      <c r="E37" s="44"/>
      <c r="F37" s="41"/>
      <c r="G37" s="42"/>
    </row>
    <row r="38" spans="1:7" x14ac:dyDescent="0.2">
      <c r="A38" s="40" t="s">
        <v>208</v>
      </c>
      <c r="B38" s="41"/>
      <c r="C38" s="41"/>
      <c r="D38" s="46">
        <f>SUM(B38:C38)</f>
        <v>0</v>
      </c>
      <c r="E38" s="44"/>
      <c r="F38" s="41"/>
      <c r="G38" s="42">
        <f>SUM(E38:F38)</f>
        <v>0</v>
      </c>
    </row>
    <row r="39" spans="1:7" x14ac:dyDescent="0.2">
      <c r="A39" s="40"/>
      <c r="B39" s="45"/>
      <c r="C39" s="41"/>
      <c r="D39" s="46"/>
      <c r="E39" s="44"/>
      <c r="F39" s="41"/>
      <c r="G39" s="42"/>
    </row>
    <row r="40" spans="1:7" x14ac:dyDescent="0.2">
      <c r="A40" s="40" t="s">
        <v>209</v>
      </c>
      <c r="B40" s="41"/>
      <c r="C40" s="41"/>
      <c r="D40" s="46">
        <f>SUM(B40:C40)</f>
        <v>0</v>
      </c>
      <c r="E40" s="44"/>
      <c r="F40" s="41"/>
      <c r="G40" s="42">
        <f>SUM(E40:F40)</f>
        <v>0</v>
      </c>
    </row>
    <row r="41" spans="1:7" ht="13.5" thickBot="1" x14ac:dyDescent="0.25">
      <c r="A41" s="47"/>
      <c r="B41" s="47"/>
      <c r="C41" s="48"/>
      <c r="D41" s="49"/>
      <c r="E41" s="50"/>
      <c r="F41" s="48"/>
      <c r="G41" s="51"/>
    </row>
    <row r="42" spans="1:7" ht="13.5" thickTop="1" x14ac:dyDescent="0.2">
      <c r="A42" s="40"/>
      <c r="B42" s="40"/>
      <c r="C42" s="52"/>
      <c r="D42" s="53"/>
      <c r="E42" s="54"/>
      <c r="F42" s="52"/>
    </row>
    <row r="43" spans="1:7" x14ac:dyDescent="0.2">
      <c r="A43" s="55" t="s">
        <v>210</v>
      </c>
      <c r="B43" s="56">
        <f t="shared" ref="B43:G43" si="0">SUM(B18:B40)</f>
        <v>0</v>
      </c>
      <c r="C43" s="56">
        <f t="shared" si="0"/>
        <v>0</v>
      </c>
      <c r="D43" s="57">
        <f t="shared" si="0"/>
        <v>0</v>
      </c>
      <c r="E43" s="56">
        <f t="shared" si="0"/>
        <v>0</v>
      </c>
      <c r="F43" s="56">
        <f t="shared" si="0"/>
        <v>0</v>
      </c>
      <c r="G43" s="58">
        <f t="shared" si="0"/>
        <v>0</v>
      </c>
    </row>
    <row r="44" spans="1:7" ht="13.5" thickBot="1" x14ac:dyDescent="0.25">
      <c r="A44" s="59"/>
      <c r="B44" s="59"/>
      <c r="C44" s="60"/>
      <c r="D44" s="61"/>
      <c r="E44" s="62"/>
      <c r="F44" s="60"/>
      <c r="G44" s="27"/>
    </row>
    <row r="45" spans="1:7" x14ac:dyDescent="0.2">
      <c r="A45" s="1" t="s">
        <v>211</v>
      </c>
      <c r="F45" s="1" t="s">
        <v>212</v>
      </c>
    </row>
  </sheetData>
  <mergeCells count="9">
    <mergeCell ref="B15:C15"/>
    <mergeCell ref="D15:D16"/>
    <mergeCell ref="E15:F15"/>
    <mergeCell ref="G15:G16"/>
    <mergeCell ref="A8:G8"/>
    <mergeCell ref="A9:G9"/>
    <mergeCell ref="A10:G10"/>
    <mergeCell ref="B14:D14"/>
    <mergeCell ref="E14:G14"/>
  </mergeCells>
  <phoneticPr fontId="0" type="noConversion"/>
  <pageMargins left="0.78740157499999996" right="0.78740157499999996" top="0.984251969" bottom="0.984251969" header="0.49212598499999999" footer="0.49212598499999999"/>
  <pageSetup paperSize="9" orientation="portrait" verticalDpi="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0"/>
  <sheetViews>
    <sheetView showGridLines="0" view="pageBreakPreview" topLeftCell="A2" zoomScale="115" zoomScaleNormal="100" zoomScaleSheetLayoutView="115" workbookViewId="0">
      <selection activeCell="I24" sqref="I24"/>
    </sheetView>
  </sheetViews>
  <sheetFormatPr defaultRowHeight="12.75" x14ac:dyDescent="0.2"/>
  <cols>
    <col min="1" max="1" width="25.7109375" customWidth="1"/>
    <col min="2" max="2" width="70.7109375" customWidth="1"/>
    <col min="3" max="3" width="18.28515625" style="8" customWidth="1"/>
    <col min="4" max="4" width="13.5703125" style="94" bestFit="1" customWidth="1"/>
    <col min="5" max="5" width="11.7109375" style="94" bestFit="1" customWidth="1"/>
    <col min="6" max="6" width="9.140625" style="94"/>
  </cols>
  <sheetData>
    <row r="1" spans="1:3" x14ac:dyDescent="0.2">
      <c r="A1" s="117" t="s">
        <v>240</v>
      </c>
      <c r="B1" s="117"/>
      <c r="C1" s="117"/>
    </row>
    <row r="3" spans="1:3" x14ac:dyDescent="0.2">
      <c r="A3" s="2" t="s">
        <v>48</v>
      </c>
      <c r="B3" s="119" t="s">
        <v>241</v>
      </c>
      <c r="C3" s="116"/>
    </row>
    <row r="4" spans="1:3" x14ac:dyDescent="0.2">
      <c r="A4" s="2" t="s">
        <v>49</v>
      </c>
      <c r="B4" s="120" t="s">
        <v>242</v>
      </c>
      <c r="C4" s="120"/>
    </row>
    <row r="5" spans="1:3" x14ac:dyDescent="0.2">
      <c r="A5" s="2" t="s">
        <v>50</v>
      </c>
      <c r="B5" s="121" t="s">
        <v>354</v>
      </c>
      <c r="C5" s="120"/>
    </row>
    <row r="6" spans="1:3" x14ac:dyDescent="0.2">
      <c r="A6" s="2" t="s">
        <v>51</v>
      </c>
      <c r="B6" s="120" t="s">
        <v>243</v>
      </c>
      <c r="C6" s="120"/>
    </row>
    <row r="7" spans="1:3" x14ac:dyDescent="0.2">
      <c r="A7" s="2" t="s">
        <v>52</v>
      </c>
      <c r="B7" s="127" t="s">
        <v>359</v>
      </c>
      <c r="C7" s="128"/>
    </row>
    <row r="8" spans="1:3" x14ac:dyDescent="0.2">
      <c r="A8" s="2" t="s">
        <v>53</v>
      </c>
      <c r="B8" s="129">
        <v>42844</v>
      </c>
      <c r="C8" s="120"/>
    </row>
    <row r="10" spans="1:3" x14ac:dyDescent="0.2">
      <c r="A10" s="4" t="s">
        <v>245</v>
      </c>
    </row>
    <row r="12" spans="1:3" x14ac:dyDescent="0.2">
      <c r="A12" s="3" t="s">
        <v>54</v>
      </c>
      <c r="B12" s="3" t="s">
        <v>55</v>
      </c>
      <c r="C12" s="11" t="s">
        <v>261</v>
      </c>
    </row>
    <row r="13" spans="1:3" x14ac:dyDescent="0.2">
      <c r="A13" s="2" t="s">
        <v>57</v>
      </c>
      <c r="B13" s="5" t="s">
        <v>17</v>
      </c>
      <c r="C13" s="10">
        <f>'Despesa - Access'!F2</f>
        <v>0</v>
      </c>
    </row>
    <row r="14" spans="1:3" x14ac:dyDescent="0.2">
      <c r="A14" s="2" t="s">
        <v>58</v>
      </c>
      <c r="B14" s="5" t="s">
        <v>18</v>
      </c>
      <c r="C14" s="10">
        <f>'Despesa - Access'!F3</f>
        <v>0</v>
      </c>
    </row>
    <row r="15" spans="1:3" x14ac:dyDescent="0.2">
      <c r="A15" s="2" t="s">
        <v>59</v>
      </c>
      <c r="B15" s="5" t="s">
        <v>259</v>
      </c>
      <c r="C15" s="10">
        <f>'Despesa - Access'!F4</f>
        <v>0</v>
      </c>
    </row>
    <row r="16" spans="1:3" ht="51" x14ac:dyDescent="0.2">
      <c r="A16" s="6" t="s">
        <v>60</v>
      </c>
      <c r="B16" s="5" t="s">
        <v>263</v>
      </c>
      <c r="C16" s="10">
        <f>'Despesa - Access'!F5</f>
        <v>0</v>
      </c>
    </row>
    <row r="17" spans="1:5" x14ac:dyDescent="0.2">
      <c r="A17" s="118" t="s">
        <v>87</v>
      </c>
      <c r="B17" s="118"/>
      <c r="C17" s="10">
        <f>SUM(C13:C16)</f>
        <v>0</v>
      </c>
      <c r="D17" s="94">
        <v>7180964.5499999998</v>
      </c>
      <c r="E17" s="94">
        <f>+C17-D17</f>
        <v>-7180964.5499999998</v>
      </c>
    </row>
    <row r="19" spans="1:5" x14ac:dyDescent="0.2">
      <c r="A19" s="4" t="s">
        <v>88</v>
      </c>
    </row>
    <row r="21" spans="1:5" x14ac:dyDescent="0.2">
      <c r="A21" s="3" t="s">
        <v>54</v>
      </c>
      <c r="B21" s="3" t="s">
        <v>55</v>
      </c>
      <c r="C21" s="11" t="s">
        <v>261</v>
      </c>
    </row>
    <row r="22" spans="1:5" x14ac:dyDescent="0.2">
      <c r="A22" s="2" t="s">
        <v>57</v>
      </c>
      <c r="B22" s="2" t="s">
        <v>19</v>
      </c>
      <c r="C22" s="9">
        <f>'Despesa - Access'!F6</f>
        <v>0</v>
      </c>
    </row>
    <row r="23" spans="1:5" x14ac:dyDescent="0.2">
      <c r="A23" s="2" t="s">
        <v>58</v>
      </c>
      <c r="B23" s="2" t="s">
        <v>20</v>
      </c>
      <c r="C23" s="9">
        <f>'Despesa - Access'!F7</f>
        <v>0</v>
      </c>
    </row>
    <row r="24" spans="1:5" x14ac:dyDescent="0.2">
      <c r="A24" s="2" t="s">
        <v>59</v>
      </c>
      <c r="B24" s="2" t="s">
        <v>21</v>
      </c>
      <c r="C24" s="9">
        <f>'Despesa - Access'!F8</f>
        <v>0</v>
      </c>
    </row>
    <row r="25" spans="1:5" x14ac:dyDescent="0.2">
      <c r="A25" s="2" t="s">
        <v>60</v>
      </c>
      <c r="B25" s="2" t="s">
        <v>22</v>
      </c>
      <c r="C25" s="9">
        <f>'Despesa - Access'!F9</f>
        <v>0</v>
      </c>
    </row>
    <row r="26" spans="1:5" x14ac:dyDescent="0.2">
      <c r="A26" s="2" t="s">
        <v>61</v>
      </c>
      <c r="B26" s="2" t="s">
        <v>23</v>
      </c>
      <c r="C26" s="9">
        <f>'Despesa - Access'!F10</f>
        <v>0</v>
      </c>
    </row>
    <row r="27" spans="1:5" x14ac:dyDescent="0.2">
      <c r="A27" s="2" t="s">
        <v>62</v>
      </c>
      <c r="B27" s="2" t="s">
        <v>84</v>
      </c>
      <c r="C27" s="9">
        <f>'Despesa - Access'!F11</f>
        <v>0</v>
      </c>
    </row>
    <row r="28" spans="1:5" x14ac:dyDescent="0.2">
      <c r="A28" s="2" t="s">
        <v>63</v>
      </c>
      <c r="B28" s="2" t="s">
        <v>24</v>
      </c>
      <c r="C28" s="9">
        <f>'Despesa - Access'!F12</f>
        <v>0</v>
      </c>
    </row>
    <row r="29" spans="1:5" x14ac:dyDescent="0.2">
      <c r="A29" s="2" t="s">
        <v>64</v>
      </c>
      <c r="B29" s="2" t="s">
        <v>25</v>
      </c>
      <c r="C29" s="9">
        <f>'Despesa - Access'!F13</f>
        <v>0</v>
      </c>
    </row>
    <row r="30" spans="1:5" x14ac:dyDescent="0.2">
      <c r="A30" s="2" t="s">
        <v>65</v>
      </c>
      <c r="B30" s="2" t="s">
        <v>26</v>
      </c>
      <c r="C30" s="9">
        <f>'Despesa - Access'!F14</f>
        <v>0</v>
      </c>
    </row>
    <row r="31" spans="1:5" x14ac:dyDescent="0.2">
      <c r="A31" s="2" t="s">
        <v>66</v>
      </c>
      <c r="B31" s="2" t="s">
        <v>27</v>
      </c>
      <c r="C31" s="9">
        <f>'Despesa - Access'!F15</f>
        <v>0</v>
      </c>
    </row>
    <row r="32" spans="1:5" x14ac:dyDescent="0.2">
      <c r="A32" s="2" t="s">
        <v>67</v>
      </c>
      <c r="B32" s="2" t="s">
        <v>28</v>
      </c>
      <c r="C32" s="9">
        <f>'Despesa - Access'!F16</f>
        <v>0</v>
      </c>
    </row>
    <row r="33" spans="1:5" x14ac:dyDescent="0.2">
      <c r="A33" s="2" t="s">
        <v>68</v>
      </c>
      <c r="B33" s="2" t="s">
        <v>29</v>
      </c>
      <c r="C33" s="9">
        <f>'Despesa - Access'!F17</f>
        <v>0</v>
      </c>
    </row>
    <row r="34" spans="1:5" ht="63.75" x14ac:dyDescent="0.2">
      <c r="A34" s="6" t="s">
        <v>69</v>
      </c>
      <c r="B34" s="7" t="s">
        <v>265</v>
      </c>
      <c r="C34" s="9">
        <f>'Despesa - Access'!F18</f>
        <v>0</v>
      </c>
    </row>
    <row r="35" spans="1:5" x14ac:dyDescent="0.2">
      <c r="A35" s="2" t="s">
        <v>70</v>
      </c>
      <c r="B35" s="2" t="s">
        <v>30</v>
      </c>
      <c r="C35" s="9">
        <f>'Despesa - Access'!F19</f>
        <v>0</v>
      </c>
    </row>
    <row r="36" spans="1:5" x14ac:dyDescent="0.2">
      <c r="A36" s="2" t="s">
        <v>71</v>
      </c>
      <c r="B36" s="2" t="s">
        <v>254</v>
      </c>
      <c r="C36" s="9">
        <f>'Despesa - Access'!F20</f>
        <v>0</v>
      </c>
    </row>
    <row r="37" spans="1:5" x14ac:dyDescent="0.2">
      <c r="A37" s="2" t="s">
        <v>72</v>
      </c>
      <c r="B37" s="2" t="s">
        <v>31</v>
      </c>
      <c r="C37" s="9">
        <f>'Despesa - Access'!F21</f>
        <v>0</v>
      </c>
    </row>
    <row r="38" spans="1:5" ht="25.5" x14ac:dyDescent="0.2">
      <c r="A38" s="6" t="s">
        <v>73</v>
      </c>
      <c r="B38" s="25" t="s">
        <v>85</v>
      </c>
      <c r="C38" s="9">
        <f>'Despesa - Access'!F22</f>
        <v>0</v>
      </c>
    </row>
    <row r="39" spans="1:5" x14ac:dyDescent="0.2">
      <c r="A39" s="2" t="s">
        <v>74</v>
      </c>
      <c r="B39" s="2" t="s">
        <v>32</v>
      </c>
      <c r="C39" s="9">
        <f>'Despesa - Access'!F23</f>
        <v>0</v>
      </c>
    </row>
    <row r="40" spans="1:5" x14ac:dyDescent="0.2">
      <c r="A40" s="2" t="s">
        <v>75</v>
      </c>
      <c r="B40" s="2" t="s">
        <v>33</v>
      </c>
      <c r="C40" s="9">
        <f>'Despesa - Access'!F24</f>
        <v>0</v>
      </c>
    </row>
    <row r="41" spans="1:5" x14ac:dyDescent="0.2">
      <c r="A41" s="2" t="s">
        <v>76</v>
      </c>
      <c r="B41" s="2" t="s">
        <v>34</v>
      </c>
      <c r="C41" s="9">
        <f>'Despesa - Access'!F25</f>
        <v>0</v>
      </c>
    </row>
    <row r="42" spans="1:5" x14ac:dyDescent="0.2">
      <c r="A42" s="2" t="s">
        <v>77</v>
      </c>
      <c r="B42" s="2" t="s">
        <v>35</v>
      </c>
      <c r="C42" s="9">
        <f>'Despesa - Access'!F26</f>
        <v>0</v>
      </c>
    </row>
    <row r="43" spans="1:5" x14ac:dyDescent="0.2">
      <c r="A43" s="2" t="s">
        <v>78</v>
      </c>
      <c r="B43" s="2" t="s">
        <v>36</v>
      </c>
      <c r="C43" s="9">
        <f>'Despesa - Access'!F27</f>
        <v>0</v>
      </c>
    </row>
    <row r="44" spans="1:5" x14ac:dyDescent="0.2">
      <c r="A44" s="2" t="s">
        <v>79</v>
      </c>
      <c r="B44" s="2" t="s">
        <v>37</v>
      </c>
      <c r="C44" s="9">
        <f>'Despesa - Access'!F28</f>
        <v>0</v>
      </c>
    </row>
    <row r="45" spans="1:5" x14ac:dyDescent="0.2">
      <c r="A45" s="2" t="s">
        <v>80</v>
      </c>
      <c r="B45" s="2" t="s">
        <v>86</v>
      </c>
      <c r="C45" s="9">
        <f>'Despesa - Access'!F29</f>
        <v>0</v>
      </c>
    </row>
    <row r="46" spans="1:5" x14ac:dyDescent="0.2">
      <c r="A46" s="2" t="s">
        <v>81</v>
      </c>
      <c r="B46" s="2" t="s">
        <v>38</v>
      </c>
      <c r="C46" s="9">
        <f>'Despesa - Access'!F30</f>
        <v>0</v>
      </c>
    </row>
    <row r="47" spans="1:5" x14ac:dyDescent="0.2">
      <c r="A47" s="2" t="s">
        <v>82</v>
      </c>
      <c r="B47" s="2" t="s">
        <v>39</v>
      </c>
      <c r="C47" s="9">
        <f>'Despesa - Access'!F31</f>
        <v>0</v>
      </c>
    </row>
    <row r="48" spans="1:5" x14ac:dyDescent="0.2">
      <c r="A48" s="118" t="s">
        <v>87</v>
      </c>
      <c r="B48" s="118"/>
      <c r="C48" s="10">
        <f>SUM(C22:C47)</f>
        <v>0</v>
      </c>
      <c r="D48" s="94">
        <v>2705058.52</v>
      </c>
      <c r="E48" s="94">
        <f>+C48-D48</f>
        <v>-2705058.52</v>
      </c>
    </row>
    <row r="50" spans="1:5" x14ac:dyDescent="0.2">
      <c r="A50" s="4" t="s">
        <v>246</v>
      </c>
    </row>
    <row r="52" spans="1:5" x14ac:dyDescent="0.2">
      <c r="A52" s="3" t="s">
        <v>54</v>
      </c>
      <c r="B52" s="3" t="s">
        <v>55</v>
      </c>
      <c r="C52" s="11" t="s">
        <v>261</v>
      </c>
    </row>
    <row r="53" spans="1:5" x14ac:dyDescent="0.2">
      <c r="A53" s="2" t="s">
        <v>57</v>
      </c>
      <c r="B53" s="2" t="s">
        <v>41</v>
      </c>
      <c r="C53" s="9">
        <f>'Despesa - Access'!F32</f>
        <v>0</v>
      </c>
    </row>
    <row r="54" spans="1:5" x14ac:dyDescent="0.2">
      <c r="A54" s="2" t="s">
        <v>58</v>
      </c>
      <c r="B54" s="2" t="s">
        <v>42</v>
      </c>
      <c r="C54" s="9">
        <f>'Despesa - Access'!F33</f>
        <v>0</v>
      </c>
    </row>
    <row r="55" spans="1:5" x14ac:dyDescent="0.2">
      <c r="A55" s="2" t="s">
        <v>59</v>
      </c>
      <c r="B55" s="2" t="s">
        <v>83</v>
      </c>
      <c r="C55" s="9">
        <f>'Despesa - Access'!F34</f>
        <v>0</v>
      </c>
    </row>
    <row r="56" spans="1:5" x14ac:dyDescent="0.2">
      <c r="A56" s="2" t="s">
        <v>60</v>
      </c>
      <c r="B56" s="2" t="s">
        <v>43</v>
      </c>
      <c r="C56" s="9">
        <f>'Despesa - Access'!F35</f>
        <v>0</v>
      </c>
    </row>
    <row r="57" spans="1:5" x14ac:dyDescent="0.2">
      <c r="A57" s="2" t="s">
        <v>61</v>
      </c>
      <c r="B57" s="2" t="s">
        <v>44</v>
      </c>
      <c r="C57" s="9">
        <f>'Despesa - Access'!F36</f>
        <v>0</v>
      </c>
    </row>
    <row r="58" spans="1:5" x14ac:dyDescent="0.2">
      <c r="A58" s="118" t="s">
        <v>87</v>
      </c>
      <c r="B58" s="118"/>
      <c r="C58" s="10">
        <f>SUM(C53:C57)</f>
        <v>0</v>
      </c>
      <c r="E58" s="94">
        <f>+C58-D58</f>
        <v>0</v>
      </c>
    </row>
    <row r="60" spans="1:5" x14ac:dyDescent="0.2">
      <c r="A60" s="4" t="s">
        <v>89</v>
      </c>
    </row>
    <row r="62" spans="1:5" x14ac:dyDescent="0.2">
      <c r="A62" s="3" t="s">
        <v>54</v>
      </c>
      <c r="B62" s="3" t="s">
        <v>55</v>
      </c>
      <c r="C62" s="11" t="s">
        <v>261</v>
      </c>
    </row>
    <row r="63" spans="1:5" x14ac:dyDescent="0.2">
      <c r="A63" s="2" t="s">
        <v>57</v>
      </c>
      <c r="B63" s="2" t="s">
        <v>46</v>
      </c>
      <c r="C63" s="9">
        <f>'Despesa - Access'!F37</f>
        <v>0</v>
      </c>
    </row>
    <row r="64" spans="1:5" x14ac:dyDescent="0.2">
      <c r="A64" s="2" t="s">
        <v>58</v>
      </c>
      <c r="B64" s="2" t="s">
        <v>47</v>
      </c>
      <c r="C64" s="9">
        <f>'Despesa - Access'!F38</f>
        <v>0</v>
      </c>
    </row>
    <row r="65" spans="1:3" x14ac:dyDescent="0.2">
      <c r="A65" s="118" t="s">
        <v>87</v>
      </c>
      <c r="B65" s="118"/>
      <c r="C65" s="10">
        <f>SUM(C63:C64)</f>
        <v>0</v>
      </c>
    </row>
    <row r="67" spans="1:3" x14ac:dyDescent="0.2">
      <c r="A67" s="4" t="s">
        <v>90</v>
      </c>
    </row>
    <row r="69" spans="1:3" x14ac:dyDescent="0.2">
      <c r="A69" s="3" t="s">
        <v>54</v>
      </c>
      <c r="B69" s="3" t="s">
        <v>55</v>
      </c>
      <c r="C69" s="11" t="s">
        <v>253</v>
      </c>
    </row>
    <row r="70" spans="1:3" x14ac:dyDescent="0.2">
      <c r="A70" s="2" t="s">
        <v>57</v>
      </c>
      <c r="B70" s="2" t="s">
        <v>91</v>
      </c>
      <c r="C70" s="9">
        <f>'Financeiro - Access'!G2</f>
        <v>0</v>
      </c>
    </row>
    <row r="71" spans="1:3" x14ac:dyDescent="0.2">
      <c r="A71" s="2" t="s">
        <v>58</v>
      </c>
      <c r="B71" s="2" t="s">
        <v>92</v>
      </c>
      <c r="C71" s="9">
        <f>'Financeiro - Access'!G3</f>
        <v>0</v>
      </c>
    </row>
    <row r="72" spans="1:3" x14ac:dyDescent="0.2">
      <c r="A72" s="2" t="s">
        <v>59</v>
      </c>
      <c r="B72" s="2" t="s">
        <v>161</v>
      </c>
      <c r="C72" s="9">
        <f>'Financeiro - Access'!G4</f>
        <v>0</v>
      </c>
    </row>
    <row r="73" spans="1:3" x14ac:dyDescent="0.2">
      <c r="A73" s="2" t="s">
        <v>60</v>
      </c>
      <c r="B73" s="2" t="s">
        <v>255</v>
      </c>
      <c r="C73" s="9">
        <f>'Financeiro - Access'!G5</f>
        <v>0</v>
      </c>
    </row>
    <row r="74" spans="1:3" x14ac:dyDescent="0.2">
      <c r="A74" s="118" t="s">
        <v>87</v>
      </c>
      <c r="B74" s="118"/>
      <c r="C74" s="9">
        <f>SUM(C70:C73)</f>
        <v>0</v>
      </c>
    </row>
    <row r="76" spans="1:3" x14ac:dyDescent="0.2">
      <c r="A76" s="4" t="s">
        <v>239</v>
      </c>
    </row>
    <row r="78" spans="1:3" x14ac:dyDescent="0.2">
      <c r="A78" s="3" t="s">
        <v>54</v>
      </c>
      <c r="B78" s="3" t="s">
        <v>55</v>
      </c>
      <c r="C78" s="11" t="s">
        <v>261</v>
      </c>
    </row>
    <row r="79" spans="1:3" x14ac:dyDescent="0.2">
      <c r="A79" s="2" t="s">
        <v>57</v>
      </c>
      <c r="B79" s="2" t="s">
        <v>256</v>
      </c>
      <c r="C79" s="9"/>
    </row>
    <row r="80" spans="1:3" x14ac:dyDescent="0.2">
      <c r="A80" s="2" t="s">
        <v>58</v>
      </c>
      <c r="B80" s="2" t="s">
        <v>257</v>
      </c>
      <c r="C80" s="9"/>
    </row>
    <row r="81" spans="1:5" x14ac:dyDescent="0.2">
      <c r="A81" s="2" t="s">
        <v>59</v>
      </c>
      <c r="B81" s="2" t="s">
        <v>258</v>
      </c>
      <c r="C81" s="9"/>
    </row>
    <row r="82" spans="1:5" x14ac:dyDescent="0.2">
      <c r="A82" s="2" t="s">
        <v>60</v>
      </c>
      <c r="B82" s="2" t="s">
        <v>93</v>
      </c>
      <c r="C82" s="9"/>
    </row>
    <row r="83" spans="1:5" x14ac:dyDescent="0.2">
      <c r="A83" s="118" t="s">
        <v>87</v>
      </c>
      <c r="B83" s="118"/>
      <c r="C83" s="10">
        <f>SUM(C79:C82)</f>
        <v>0</v>
      </c>
    </row>
    <row r="84" spans="1:5" x14ac:dyDescent="0.2">
      <c r="A84" s="130" t="s">
        <v>310</v>
      </c>
      <c r="B84" s="130"/>
      <c r="C84" s="130"/>
    </row>
    <row r="85" spans="1:5" x14ac:dyDescent="0.2">
      <c r="A85" s="137" t="s">
        <v>362</v>
      </c>
      <c r="B85" s="138"/>
      <c r="C85" s="138"/>
    </row>
    <row r="86" spans="1:5" x14ac:dyDescent="0.2">
      <c r="A86" s="131" t="s">
        <v>373</v>
      </c>
      <c r="B86" s="132"/>
      <c r="C86" s="132"/>
    </row>
    <row r="88" spans="1:5" x14ac:dyDescent="0.2">
      <c r="A88" s="133"/>
      <c r="B88" s="133"/>
      <c r="C88" s="133"/>
    </row>
    <row r="89" spans="1:5" x14ac:dyDescent="0.2">
      <c r="A89" s="136" t="s">
        <v>170</v>
      </c>
      <c r="B89" s="136"/>
      <c r="C89" s="136"/>
      <c r="D89" s="136"/>
      <c r="E89" s="136"/>
    </row>
    <row r="90" spans="1:5" x14ac:dyDescent="0.2">
      <c r="A90" s="79"/>
      <c r="B90" s="79"/>
      <c r="C90" s="79"/>
    </row>
    <row r="91" spans="1:5" x14ac:dyDescent="0.2">
      <c r="C91" s="11" t="s">
        <v>173</v>
      </c>
      <c r="D91" s="95" t="s">
        <v>172</v>
      </c>
      <c r="E91" s="95" t="s">
        <v>87</v>
      </c>
    </row>
    <row r="92" spans="1:5" x14ac:dyDescent="0.2">
      <c r="A92" s="119" t="s">
        <v>352</v>
      </c>
      <c r="B92" s="116"/>
      <c r="C92" s="9">
        <f>30143856.29</f>
        <v>30143856.289999999</v>
      </c>
      <c r="D92" s="96" t="str">
        <f>'Anexo I - Fev'!C91</f>
        <v>FEV</v>
      </c>
      <c r="E92" s="96" t="e">
        <f>C92-D92</f>
        <v>#VALUE!</v>
      </c>
    </row>
    <row r="93" spans="1:5" x14ac:dyDescent="0.2">
      <c r="A93" s="119"/>
      <c r="B93" s="116"/>
      <c r="C93" s="9">
        <v>0</v>
      </c>
      <c r="D93" s="96" t="e">
        <f>'Anexo I - Jan'!#REF!</f>
        <v>#REF!</v>
      </c>
      <c r="E93" s="96" t="e">
        <f>C93-D93</f>
        <v>#REF!</v>
      </c>
    </row>
    <row r="94" spans="1:5" x14ac:dyDescent="0.2">
      <c r="A94" s="119" t="s">
        <v>238</v>
      </c>
      <c r="B94" s="116"/>
      <c r="C94" s="9">
        <v>0</v>
      </c>
      <c r="D94" s="96" t="e">
        <f>'Anexo I - Jan'!#REF!</f>
        <v>#REF!</v>
      </c>
      <c r="E94" s="96" t="e">
        <f>C94-D94</f>
        <v>#REF!</v>
      </c>
    </row>
    <row r="95" spans="1:5" x14ac:dyDescent="0.2">
      <c r="A95" s="120" t="s">
        <v>168</v>
      </c>
      <c r="B95" s="120"/>
      <c r="C95" s="120"/>
      <c r="D95" s="120"/>
      <c r="E95" s="97" t="e">
        <f>SUM(E92:E94)</f>
        <v>#VALUE!</v>
      </c>
    </row>
    <row r="96" spans="1:5" x14ac:dyDescent="0.2">
      <c r="A96" s="120" t="s">
        <v>169</v>
      </c>
      <c r="B96" s="120"/>
      <c r="C96" s="120"/>
      <c r="D96" s="120"/>
      <c r="E96" s="97">
        <f>$C$17+$C$48+$C$58+$C$65</f>
        <v>0</v>
      </c>
    </row>
    <row r="99" spans="4:5" x14ac:dyDescent="0.2">
      <c r="D99" s="98" t="s">
        <v>267</v>
      </c>
      <c r="E99" s="99">
        <v>9886023.0700000003</v>
      </c>
    </row>
    <row r="100" spans="4:5" x14ac:dyDescent="0.2">
      <c r="E100" s="98" t="e">
        <f>IF(E95=E99,"despesa OK","Verificar Diferença")</f>
        <v>#VALUE!</v>
      </c>
    </row>
  </sheetData>
  <mergeCells count="23">
    <mergeCell ref="A1:C1"/>
    <mergeCell ref="B3:C3"/>
    <mergeCell ref="B4:C4"/>
    <mergeCell ref="B5:C5"/>
    <mergeCell ref="A83:B83"/>
    <mergeCell ref="A48:B48"/>
    <mergeCell ref="A58:B58"/>
    <mergeCell ref="A65:B65"/>
    <mergeCell ref="A74:B74"/>
    <mergeCell ref="B6:C6"/>
    <mergeCell ref="B7:C7"/>
    <mergeCell ref="B8:C8"/>
    <mergeCell ref="A17:B17"/>
    <mergeCell ref="A84:C84"/>
    <mergeCell ref="A85:C85"/>
    <mergeCell ref="A86:C86"/>
    <mergeCell ref="A88:C88"/>
    <mergeCell ref="A96:D96"/>
    <mergeCell ref="A89:E89"/>
    <mergeCell ref="A92:B92"/>
    <mergeCell ref="A93:B93"/>
    <mergeCell ref="A94:B94"/>
    <mergeCell ref="A95:D95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5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00"/>
  <sheetViews>
    <sheetView showGridLines="0" view="pageBreakPreview" topLeftCell="A82" zoomScale="130" zoomScaleNormal="100" zoomScaleSheetLayoutView="130" workbookViewId="0">
      <selection activeCell="I24" sqref="I24"/>
    </sheetView>
  </sheetViews>
  <sheetFormatPr defaultRowHeight="12.75" x14ac:dyDescent="0.2"/>
  <cols>
    <col min="1" max="1" width="25.7109375" customWidth="1"/>
    <col min="2" max="2" width="70.7109375" customWidth="1"/>
    <col min="3" max="3" width="15.7109375" style="8" customWidth="1"/>
    <col min="4" max="5" width="15.7109375" style="69" customWidth="1"/>
  </cols>
  <sheetData>
    <row r="1" spans="1:3" x14ac:dyDescent="0.2">
      <c r="A1" s="117" t="s">
        <v>240</v>
      </c>
      <c r="B1" s="117"/>
      <c r="C1" s="117"/>
    </row>
    <row r="3" spans="1:3" x14ac:dyDescent="0.2">
      <c r="A3" s="2" t="s">
        <v>48</v>
      </c>
      <c r="B3" s="119" t="s">
        <v>241</v>
      </c>
      <c r="C3" s="116"/>
    </row>
    <row r="4" spans="1:3" x14ac:dyDescent="0.2">
      <c r="A4" s="2" t="s">
        <v>49</v>
      </c>
      <c r="B4" s="120" t="s">
        <v>242</v>
      </c>
      <c r="C4" s="120"/>
    </row>
    <row r="5" spans="1:3" x14ac:dyDescent="0.2">
      <c r="A5" s="2" t="s">
        <v>50</v>
      </c>
      <c r="B5" s="121" t="s">
        <v>354</v>
      </c>
      <c r="C5" s="120"/>
    </row>
    <row r="6" spans="1:3" x14ac:dyDescent="0.2">
      <c r="A6" s="2" t="s">
        <v>51</v>
      </c>
      <c r="B6" s="120" t="s">
        <v>243</v>
      </c>
      <c r="C6" s="120"/>
    </row>
    <row r="7" spans="1:3" x14ac:dyDescent="0.2">
      <c r="A7" s="2" t="s">
        <v>52</v>
      </c>
      <c r="B7" s="127" t="s">
        <v>360</v>
      </c>
      <c r="C7" s="128"/>
    </row>
    <row r="8" spans="1:3" x14ac:dyDescent="0.2">
      <c r="A8" s="2" t="s">
        <v>53</v>
      </c>
      <c r="B8" s="129">
        <v>42874</v>
      </c>
      <c r="C8" s="120"/>
    </row>
    <row r="10" spans="1:3" x14ac:dyDescent="0.2">
      <c r="A10" s="4" t="s">
        <v>245</v>
      </c>
    </row>
    <row r="12" spans="1:3" x14ac:dyDescent="0.2">
      <c r="A12" s="3" t="s">
        <v>54</v>
      </c>
      <c r="B12" s="3" t="s">
        <v>55</v>
      </c>
      <c r="C12" s="11" t="s">
        <v>261</v>
      </c>
    </row>
    <row r="13" spans="1:3" x14ac:dyDescent="0.2">
      <c r="A13" s="2" t="s">
        <v>57</v>
      </c>
      <c r="B13" s="5" t="s">
        <v>17</v>
      </c>
      <c r="C13" s="10">
        <f>'Despesa - Access'!G2</f>
        <v>0</v>
      </c>
    </row>
    <row r="14" spans="1:3" x14ac:dyDescent="0.2">
      <c r="A14" s="2" t="s">
        <v>58</v>
      </c>
      <c r="B14" s="5" t="s">
        <v>18</v>
      </c>
      <c r="C14" s="10">
        <f>'Despesa - Access'!G3</f>
        <v>0</v>
      </c>
    </row>
    <row r="15" spans="1:3" x14ac:dyDescent="0.2">
      <c r="A15" s="2" t="s">
        <v>59</v>
      </c>
      <c r="B15" s="5" t="s">
        <v>259</v>
      </c>
      <c r="C15" s="10">
        <f>'Despesa - Access'!G4</f>
        <v>0</v>
      </c>
    </row>
    <row r="16" spans="1:3" ht="51" x14ac:dyDescent="0.2">
      <c r="A16" s="6" t="s">
        <v>60</v>
      </c>
      <c r="B16" s="5" t="s">
        <v>263</v>
      </c>
      <c r="C16" s="10">
        <f>'Despesa - Access'!G5</f>
        <v>0</v>
      </c>
    </row>
    <row r="17" spans="1:5" x14ac:dyDescent="0.2">
      <c r="A17" s="118" t="s">
        <v>87</v>
      </c>
      <c r="B17" s="118"/>
      <c r="C17" s="10">
        <f>SUM(C13:C16)</f>
        <v>0</v>
      </c>
      <c r="D17" s="69">
        <v>7172561.0999999996</v>
      </c>
      <c r="E17" s="69">
        <f>+C17-D17</f>
        <v>-7172561.0999999996</v>
      </c>
    </row>
    <row r="19" spans="1:5" x14ac:dyDescent="0.2">
      <c r="A19" s="4" t="s">
        <v>88</v>
      </c>
    </row>
    <row r="21" spans="1:5" x14ac:dyDescent="0.2">
      <c r="A21" s="3" t="s">
        <v>54</v>
      </c>
      <c r="B21" s="3" t="s">
        <v>55</v>
      </c>
      <c r="C21" s="11" t="s">
        <v>262</v>
      </c>
    </row>
    <row r="22" spans="1:5" x14ac:dyDescent="0.2">
      <c r="A22" s="2" t="s">
        <v>57</v>
      </c>
      <c r="B22" s="2" t="s">
        <v>19</v>
      </c>
      <c r="C22" s="10">
        <f>'Despesa - Access'!G6</f>
        <v>0</v>
      </c>
    </row>
    <row r="23" spans="1:5" x14ac:dyDescent="0.2">
      <c r="A23" s="2" t="s">
        <v>58</v>
      </c>
      <c r="B23" s="2" t="s">
        <v>20</v>
      </c>
      <c r="C23" s="10">
        <f>'Despesa - Access'!G7</f>
        <v>0</v>
      </c>
    </row>
    <row r="24" spans="1:5" x14ac:dyDescent="0.2">
      <c r="A24" s="2" t="s">
        <v>59</v>
      </c>
      <c r="B24" s="2" t="s">
        <v>21</v>
      </c>
      <c r="C24" s="10">
        <f>'Despesa - Access'!G8</f>
        <v>0</v>
      </c>
    </row>
    <row r="25" spans="1:5" x14ac:dyDescent="0.2">
      <c r="A25" s="2" t="s">
        <v>60</v>
      </c>
      <c r="B25" s="2" t="s">
        <v>22</v>
      </c>
      <c r="C25" s="10">
        <f>'Despesa - Access'!G9</f>
        <v>0</v>
      </c>
    </row>
    <row r="26" spans="1:5" x14ac:dyDescent="0.2">
      <c r="A26" s="2" t="s">
        <v>61</v>
      </c>
      <c r="B26" s="2" t="s">
        <v>23</v>
      </c>
      <c r="C26" s="10">
        <f>'Despesa - Access'!G10</f>
        <v>0</v>
      </c>
    </row>
    <row r="27" spans="1:5" x14ac:dyDescent="0.2">
      <c r="A27" s="2" t="s">
        <v>62</v>
      </c>
      <c r="B27" s="2" t="s">
        <v>84</v>
      </c>
      <c r="C27" s="10">
        <f>'Despesa - Access'!G11</f>
        <v>0</v>
      </c>
    </row>
    <row r="28" spans="1:5" x14ac:dyDescent="0.2">
      <c r="A28" s="2" t="s">
        <v>63</v>
      </c>
      <c r="B28" s="2" t="s">
        <v>24</v>
      </c>
      <c r="C28" s="10">
        <f>'Despesa - Access'!G12</f>
        <v>0</v>
      </c>
    </row>
    <row r="29" spans="1:5" x14ac:dyDescent="0.2">
      <c r="A29" s="2" t="s">
        <v>64</v>
      </c>
      <c r="B29" s="2" t="s">
        <v>25</v>
      </c>
      <c r="C29" s="10">
        <f>'Despesa - Access'!G13</f>
        <v>0</v>
      </c>
    </row>
    <row r="30" spans="1:5" x14ac:dyDescent="0.2">
      <c r="A30" s="2" t="s">
        <v>65</v>
      </c>
      <c r="B30" s="2" t="s">
        <v>26</v>
      </c>
      <c r="C30" s="10">
        <f>'Despesa - Access'!G14</f>
        <v>0</v>
      </c>
    </row>
    <row r="31" spans="1:5" x14ac:dyDescent="0.2">
      <c r="A31" s="2" t="s">
        <v>66</v>
      </c>
      <c r="B31" s="2" t="s">
        <v>27</v>
      </c>
      <c r="C31" s="10">
        <f>'Despesa - Access'!G15</f>
        <v>0</v>
      </c>
    </row>
    <row r="32" spans="1:5" x14ac:dyDescent="0.2">
      <c r="A32" s="2" t="s">
        <v>67</v>
      </c>
      <c r="B32" s="2" t="s">
        <v>28</v>
      </c>
      <c r="C32" s="10">
        <f>'Despesa - Access'!G16</f>
        <v>0</v>
      </c>
    </row>
    <row r="33" spans="1:5" x14ac:dyDescent="0.2">
      <c r="A33" s="2" t="s">
        <v>68</v>
      </c>
      <c r="B33" s="2" t="s">
        <v>29</v>
      </c>
      <c r="C33" s="10">
        <f>'Despesa - Access'!G17</f>
        <v>0</v>
      </c>
    </row>
    <row r="34" spans="1:5" ht="63.75" x14ac:dyDescent="0.2">
      <c r="A34" s="6" t="s">
        <v>69</v>
      </c>
      <c r="B34" s="7" t="s">
        <v>265</v>
      </c>
      <c r="C34" s="10">
        <f>'Despesa - Access'!G18</f>
        <v>0</v>
      </c>
    </row>
    <row r="35" spans="1:5" x14ac:dyDescent="0.2">
      <c r="A35" s="2" t="s">
        <v>70</v>
      </c>
      <c r="B35" s="2" t="s">
        <v>30</v>
      </c>
      <c r="C35" s="10">
        <f>'Despesa - Access'!G19</f>
        <v>0</v>
      </c>
    </row>
    <row r="36" spans="1:5" x14ac:dyDescent="0.2">
      <c r="A36" s="2" t="s">
        <v>71</v>
      </c>
      <c r="B36" s="2" t="s">
        <v>254</v>
      </c>
      <c r="C36" s="10">
        <f>'Despesa - Access'!G20</f>
        <v>0</v>
      </c>
    </row>
    <row r="37" spans="1:5" x14ac:dyDescent="0.2">
      <c r="A37" s="2" t="s">
        <v>72</v>
      </c>
      <c r="B37" s="2" t="s">
        <v>31</v>
      </c>
      <c r="C37" s="10">
        <f>'Despesa - Access'!G21</f>
        <v>0</v>
      </c>
    </row>
    <row r="38" spans="1:5" ht="25.5" x14ac:dyDescent="0.2">
      <c r="A38" s="6" t="s">
        <v>73</v>
      </c>
      <c r="B38" s="25" t="s">
        <v>85</v>
      </c>
      <c r="C38" s="10">
        <f>'Despesa - Access'!G22</f>
        <v>0</v>
      </c>
    </row>
    <row r="39" spans="1:5" x14ac:dyDescent="0.2">
      <c r="A39" s="2" t="s">
        <v>74</v>
      </c>
      <c r="B39" s="2" t="s">
        <v>32</v>
      </c>
      <c r="C39" s="10">
        <f>'Despesa - Access'!G23</f>
        <v>0</v>
      </c>
    </row>
    <row r="40" spans="1:5" x14ac:dyDescent="0.2">
      <c r="A40" s="2" t="s">
        <v>75</v>
      </c>
      <c r="B40" s="2" t="s">
        <v>33</v>
      </c>
      <c r="C40" s="10">
        <f>'Despesa - Access'!G24</f>
        <v>0</v>
      </c>
    </row>
    <row r="41" spans="1:5" x14ac:dyDescent="0.2">
      <c r="A41" s="2" t="s">
        <v>76</v>
      </c>
      <c r="B41" s="2" t="s">
        <v>34</v>
      </c>
      <c r="C41" s="10">
        <f>'Despesa - Access'!G25</f>
        <v>0</v>
      </c>
    </row>
    <row r="42" spans="1:5" x14ac:dyDescent="0.2">
      <c r="A42" s="2" t="s">
        <v>77</v>
      </c>
      <c r="B42" s="2" t="s">
        <v>35</v>
      </c>
      <c r="C42" s="10">
        <f>'Despesa - Access'!G26</f>
        <v>0</v>
      </c>
    </row>
    <row r="43" spans="1:5" x14ac:dyDescent="0.2">
      <c r="A43" s="2" t="s">
        <v>78</v>
      </c>
      <c r="B43" s="2" t="s">
        <v>36</v>
      </c>
      <c r="C43" s="10">
        <f>'Despesa - Access'!G27</f>
        <v>0</v>
      </c>
    </row>
    <row r="44" spans="1:5" x14ac:dyDescent="0.2">
      <c r="A44" s="2" t="s">
        <v>79</v>
      </c>
      <c r="B44" s="2" t="s">
        <v>37</v>
      </c>
      <c r="C44" s="10">
        <f>'Despesa - Access'!G28</f>
        <v>0</v>
      </c>
    </row>
    <row r="45" spans="1:5" x14ac:dyDescent="0.2">
      <c r="A45" s="2" t="s">
        <v>80</v>
      </c>
      <c r="B45" s="2" t="s">
        <v>86</v>
      </c>
      <c r="C45" s="10">
        <f>'Despesa - Access'!G29</f>
        <v>0</v>
      </c>
    </row>
    <row r="46" spans="1:5" x14ac:dyDescent="0.2">
      <c r="A46" s="2" t="s">
        <v>81</v>
      </c>
      <c r="B46" s="2" t="s">
        <v>38</v>
      </c>
      <c r="C46" s="10">
        <f>'Despesa - Access'!G30</f>
        <v>0</v>
      </c>
    </row>
    <row r="47" spans="1:5" x14ac:dyDescent="0.2">
      <c r="A47" s="2" t="s">
        <v>82</v>
      </c>
      <c r="B47" s="2" t="s">
        <v>39</v>
      </c>
      <c r="C47" s="10">
        <f>'Despesa - Access'!G31</f>
        <v>0</v>
      </c>
    </row>
    <row r="48" spans="1:5" x14ac:dyDescent="0.2">
      <c r="A48" s="118" t="s">
        <v>87</v>
      </c>
      <c r="B48" s="118"/>
      <c r="C48" s="10">
        <f>SUM(C22:C47)</f>
        <v>0</v>
      </c>
      <c r="D48" s="69">
        <v>2264120.11</v>
      </c>
      <c r="E48" s="69">
        <f>+C48-D48</f>
        <v>-2264120.11</v>
      </c>
    </row>
    <row r="50" spans="1:3" x14ac:dyDescent="0.2">
      <c r="A50" s="4" t="s">
        <v>246</v>
      </c>
    </row>
    <row r="52" spans="1:3" x14ac:dyDescent="0.2">
      <c r="A52" s="3" t="s">
        <v>54</v>
      </c>
      <c r="B52" s="3" t="s">
        <v>55</v>
      </c>
      <c r="C52" s="11" t="s">
        <v>261</v>
      </c>
    </row>
    <row r="53" spans="1:3" x14ac:dyDescent="0.2">
      <c r="A53" s="2" t="s">
        <v>57</v>
      </c>
      <c r="B53" s="2" t="s">
        <v>41</v>
      </c>
      <c r="C53" s="9">
        <f>'Despesa - Access'!G32</f>
        <v>0</v>
      </c>
    </row>
    <row r="54" spans="1:3" x14ac:dyDescent="0.2">
      <c r="A54" s="2" t="s">
        <v>58</v>
      </c>
      <c r="B54" s="2" t="s">
        <v>42</v>
      </c>
      <c r="C54" s="9">
        <f>'Despesa - Access'!G33</f>
        <v>0</v>
      </c>
    </row>
    <row r="55" spans="1:3" x14ac:dyDescent="0.2">
      <c r="A55" s="2" t="s">
        <v>59</v>
      </c>
      <c r="B55" s="2" t="s">
        <v>83</v>
      </c>
      <c r="C55" s="9">
        <f>'Despesa - Access'!G34</f>
        <v>0</v>
      </c>
    </row>
    <row r="56" spans="1:3" x14ac:dyDescent="0.2">
      <c r="A56" s="2" t="s">
        <v>60</v>
      </c>
      <c r="B56" s="2" t="s">
        <v>43</v>
      </c>
      <c r="C56" s="9">
        <f>'Despesa - Access'!G35</f>
        <v>0</v>
      </c>
    </row>
    <row r="57" spans="1:3" x14ac:dyDescent="0.2">
      <c r="A57" s="2" t="s">
        <v>61</v>
      </c>
      <c r="B57" s="2" t="s">
        <v>44</v>
      </c>
      <c r="C57" s="9">
        <f>'Despesa - Access'!G36</f>
        <v>0</v>
      </c>
    </row>
    <row r="58" spans="1:3" x14ac:dyDescent="0.2">
      <c r="A58" s="118" t="s">
        <v>87</v>
      </c>
      <c r="B58" s="118"/>
      <c r="C58" s="10">
        <f>SUM(C53:C57)</f>
        <v>0</v>
      </c>
    </row>
    <row r="60" spans="1:3" x14ac:dyDescent="0.2">
      <c r="A60" s="4" t="s">
        <v>89</v>
      </c>
    </row>
    <row r="62" spans="1:3" x14ac:dyDescent="0.2">
      <c r="A62" s="3" t="s">
        <v>54</v>
      </c>
      <c r="B62" s="3" t="s">
        <v>55</v>
      </c>
      <c r="C62" s="11" t="s">
        <v>261</v>
      </c>
    </row>
    <row r="63" spans="1:3" x14ac:dyDescent="0.2">
      <c r="A63" s="2" t="s">
        <v>57</v>
      </c>
      <c r="B63" s="2" t="s">
        <v>46</v>
      </c>
      <c r="C63" s="9">
        <f>'Despesa - Access'!G37</f>
        <v>0</v>
      </c>
    </row>
    <row r="64" spans="1:3" x14ac:dyDescent="0.2">
      <c r="A64" s="2" t="s">
        <v>58</v>
      </c>
      <c r="B64" s="2" t="s">
        <v>47</v>
      </c>
      <c r="C64" s="9">
        <f>'Despesa - Access'!G38</f>
        <v>0</v>
      </c>
    </row>
    <row r="65" spans="1:3" x14ac:dyDescent="0.2">
      <c r="A65" s="118" t="s">
        <v>87</v>
      </c>
      <c r="B65" s="118"/>
      <c r="C65" s="10">
        <f>SUM(C63:C64)</f>
        <v>0</v>
      </c>
    </row>
    <row r="67" spans="1:3" x14ac:dyDescent="0.2">
      <c r="A67" s="4" t="s">
        <v>90</v>
      </c>
    </row>
    <row r="69" spans="1:3" x14ac:dyDescent="0.2">
      <c r="A69" s="3" t="s">
        <v>54</v>
      </c>
      <c r="B69" s="3" t="s">
        <v>55</v>
      </c>
      <c r="C69" s="11" t="s">
        <v>261</v>
      </c>
    </row>
    <row r="70" spans="1:3" x14ac:dyDescent="0.2">
      <c r="A70" s="2" t="s">
        <v>57</v>
      </c>
      <c r="B70" s="2" t="s">
        <v>91</v>
      </c>
      <c r="C70" s="9">
        <f>'Financeiro - Access'!H2</f>
        <v>0</v>
      </c>
    </row>
    <row r="71" spans="1:3" x14ac:dyDescent="0.2">
      <c r="A71" s="2" t="s">
        <v>58</v>
      </c>
      <c r="B71" s="2" t="s">
        <v>92</v>
      </c>
      <c r="C71" s="9">
        <f>'Financeiro - Access'!H3</f>
        <v>0</v>
      </c>
    </row>
    <row r="72" spans="1:3" x14ac:dyDescent="0.2">
      <c r="A72" s="2" t="s">
        <v>59</v>
      </c>
      <c r="B72" s="2" t="s">
        <v>161</v>
      </c>
      <c r="C72" s="9">
        <f>'Financeiro - Access'!H4</f>
        <v>0</v>
      </c>
    </row>
    <row r="73" spans="1:3" x14ac:dyDescent="0.2">
      <c r="A73" s="2" t="s">
        <v>60</v>
      </c>
      <c r="B73" s="2" t="s">
        <v>255</v>
      </c>
      <c r="C73" s="9">
        <f>'Financeiro - Access'!H5</f>
        <v>0</v>
      </c>
    </row>
    <row r="74" spans="1:3" x14ac:dyDescent="0.2">
      <c r="A74" s="118" t="s">
        <v>87</v>
      </c>
      <c r="B74" s="118"/>
      <c r="C74" s="10">
        <f>SUM(C70:C73)</f>
        <v>0</v>
      </c>
    </row>
    <row r="76" spans="1:3" x14ac:dyDescent="0.2">
      <c r="A76" s="4" t="s">
        <v>239</v>
      </c>
    </row>
    <row r="78" spans="1:3" x14ac:dyDescent="0.2">
      <c r="A78" s="3" t="s">
        <v>54</v>
      </c>
      <c r="B78" s="3" t="s">
        <v>55</v>
      </c>
      <c r="C78" s="11" t="s">
        <v>262</v>
      </c>
    </row>
    <row r="79" spans="1:3" x14ac:dyDescent="0.2">
      <c r="A79" s="2" t="s">
        <v>57</v>
      </c>
      <c r="B79" s="2" t="s">
        <v>256</v>
      </c>
      <c r="C79" s="9"/>
    </row>
    <row r="80" spans="1:3" x14ac:dyDescent="0.2">
      <c r="A80" s="2" t="s">
        <v>58</v>
      </c>
      <c r="B80" s="2" t="s">
        <v>257</v>
      </c>
      <c r="C80" s="9"/>
    </row>
    <row r="81" spans="1:5" x14ac:dyDescent="0.2">
      <c r="A81" s="2" t="s">
        <v>59</v>
      </c>
      <c r="B81" s="2" t="s">
        <v>258</v>
      </c>
      <c r="C81" s="9"/>
    </row>
    <row r="82" spans="1:5" x14ac:dyDescent="0.2">
      <c r="A82" s="2" t="s">
        <v>60</v>
      </c>
      <c r="B82" s="2" t="s">
        <v>93</v>
      </c>
      <c r="C82" s="9"/>
    </row>
    <row r="83" spans="1:5" x14ac:dyDescent="0.2">
      <c r="A83" s="118" t="s">
        <v>87</v>
      </c>
      <c r="B83" s="118"/>
      <c r="C83" s="10">
        <f>SUM(C79:C82)</f>
        <v>0</v>
      </c>
    </row>
    <row r="84" spans="1:5" x14ac:dyDescent="0.2">
      <c r="A84" s="130" t="s">
        <v>310</v>
      </c>
      <c r="B84" s="130"/>
      <c r="C84" s="130"/>
    </row>
    <row r="85" spans="1:5" x14ac:dyDescent="0.2">
      <c r="A85" s="137" t="s">
        <v>364</v>
      </c>
      <c r="B85" s="138"/>
      <c r="C85" s="138"/>
    </row>
    <row r="86" spans="1:5" x14ac:dyDescent="0.2">
      <c r="A86" s="139"/>
      <c r="B86" s="132"/>
      <c r="C86" s="132"/>
    </row>
    <row r="87" spans="1:5" x14ac:dyDescent="0.2">
      <c r="A87" s="139"/>
      <c r="B87" s="132"/>
      <c r="C87" s="132"/>
      <c r="D87" s="134"/>
      <c r="E87" s="135"/>
    </row>
    <row r="88" spans="1:5" x14ac:dyDescent="0.2">
      <c r="A88" s="133"/>
      <c r="B88" s="133"/>
      <c r="C88" s="133"/>
    </row>
    <row r="89" spans="1:5" x14ac:dyDescent="0.2">
      <c r="A89" s="136" t="s">
        <v>170</v>
      </c>
      <c r="B89" s="136"/>
      <c r="C89" s="136"/>
      <c r="D89" s="136"/>
      <c r="E89" s="136"/>
    </row>
    <row r="90" spans="1:5" x14ac:dyDescent="0.2">
      <c r="A90" s="80"/>
      <c r="B90" s="80"/>
      <c r="C90" s="80"/>
    </row>
    <row r="91" spans="1:5" x14ac:dyDescent="0.2">
      <c r="C91" s="11" t="s">
        <v>174</v>
      </c>
      <c r="D91" s="73" t="s">
        <v>173</v>
      </c>
      <c r="E91" s="73" t="s">
        <v>87</v>
      </c>
    </row>
    <row r="92" spans="1:5" x14ac:dyDescent="0.2">
      <c r="A92" s="119" t="s">
        <v>352</v>
      </c>
      <c r="B92" s="116"/>
      <c r="C92" s="9">
        <v>39580537.5</v>
      </c>
      <c r="D92" s="74">
        <f>'Anexo I - Mar'!C92</f>
        <v>30143856.289999999</v>
      </c>
      <c r="E92" s="74">
        <f>C92-D92</f>
        <v>9436681.2100000009</v>
      </c>
    </row>
    <row r="93" spans="1:5" x14ac:dyDescent="0.2">
      <c r="A93" s="119"/>
      <c r="B93" s="116"/>
      <c r="C93" s="9">
        <v>0</v>
      </c>
      <c r="D93" s="74" t="e">
        <f>'Anexo I - Jan'!#REF!</f>
        <v>#REF!</v>
      </c>
      <c r="E93" s="74" t="e">
        <f>C93-D93</f>
        <v>#REF!</v>
      </c>
    </row>
    <row r="94" spans="1:5" x14ac:dyDescent="0.2">
      <c r="A94" s="119" t="s">
        <v>238</v>
      </c>
      <c r="B94" s="116"/>
      <c r="C94" s="9">
        <v>0</v>
      </c>
      <c r="D94" s="74" t="e">
        <f>'Anexo I - Jan'!#REF!</f>
        <v>#REF!</v>
      </c>
      <c r="E94" s="74" t="e">
        <f>C94-D94</f>
        <v>#REF!</v>
      </c>
    </row>
    <row r="95" spans="1:5" x14ac:dyDescent="0.2">
      <c r="A95" s="120" t="s">
        <v>168</v>
      </c>
      <c r="B95" s="120"/>
      <c r="C95" s="120"/>
      <c r="D95" s="120"/>
      <c r="E95" s="76" t="e">
        <f>SUM(E92:E94)</f>
        <v>#REF!</v>
      </c>
    </row>
    <row r="96" spans="1:5" x14ac:dyDescent="0.2">
      <c r="A96" s="120" t="s">
        <v>169</v>
      </c>
      <c r="B96" s="120"/>
      <c r="C96" s="120"/>
      <c r="D96" s="120"/>
      <c r="E96" s="76">
        <f>$C$17+$C$48+$C$58+$C$65</f>
        <v>0</v>
      </c>
    </row>
    <row r="99" spans="4:5" x14ac:dyDescent="0.2">
      <c r="D99" s="75" t="s">
        <v>267</v>
      </c>
      <c r="E99" s="72">
        <v>9436681.2100000009</v>
      </c>
    </row>
    <row r="100" spans="4:5" x14ac:dyDescent="0.2">
      <c r="E100" s="75" t="e">
        <f>IF(E95=E99,"despesa OK","Verificar Diferença")</f>
        <v>#REF!</v>
      </c>
    </row>
  </sheetData>
  <mergeCells count="25">
    <mergeCell ref="A84:C84"/>
    <mergeCell ref="A85:C85"/>
    <mergeCell ref="A96:D96"/>
    <mergeCell ref="A89:E89"/>
    <mergeCell ref="A92:B92"/>
    <mergeCell ref="A93:B93"/>
    <mergeCell ref="A94:B94"/>
    <mergeCell ref="A95:D95"/>
    <mergeCell ref="A86:C86"/>
    <mergeCell ref="A88:C88"/>
    <mergeCell ref="A87:C87"/>
    <mergeCell ref="D87:E87"/>
    <mergeCell ref="A1:C1"/>
    <mergeCell ref="B3:C3"/>
    <mergeCell ref="B4:C4"/>
    <mergeCell ref="B5:C5"/>
    <mergeCell ref="A83:B83"/>
    <mergeCell ref="A48:B48"/>
    <mergeCell ref="A58:B58"/>
    <mergeCell ref="A65:B65"/>
    <mergeCell ref="A74:B74"/>
    <mergeCell ref="B6:C6"/>
    <mergeCell ref="B7:C7"/>
    <mergeCell ref="B8:C8"/>
    <mergeCell ref="A17:B17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6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0"/>
  <sheetViews>
    <sheetView showGridLines="0" view="pageBreakPreview" topLeftCell="A70" zoomScale="130" zoomScaleNormal="100" zoomScaleSheetLayoutView="130" workbookViewId="0">
      <selection activeCell="I24" sqref="I24"/>
    </sheetView>
  </sheetViews>
  <sheetFormatPr defaultRowHeight="12.75" x14ac:dyDescent="0.2"/>
  <cols>
    <col min="1" max="1" width="25.7109375" customWidth="1"/>
    <col min="2" max="2" width="70.7109375" customWidth="1"/>
    <col min="3" max="3" width="15.7109375" style="8" customWidth="1"/>
    <col min="4" max="5" width="15.7109375" style="69" customWidth="1"/>
    <col min="6" max="6" width="13" bestFit="1" customWidth="1"/>
  </cols>
  <sheetData>
    <row r="1" spans="1:6" x14ac:dyDescent="0.2">
      <c r="A1" s="117" t="s">
        <v>240</v>
      </c>
      <c r="B1" s="117"/>
      <c r="C1" s="117"/>
    </row>
    <row r="3" spans="1:6" x14ac:dyDescent="0.2">
      <c r="A3" s="2" t="s">
        <v>48</v>
      </c>
      <c r="B3" s="119" t="s">
        <v>241</v>
      </c>
      <c r="C3" s="116"/>
    </row>
    <row r="4" spans="1:6" x14ac:dyDescent="0.2">
      <c r="A4" s="2" t="s">
        <v>49</v>
      </c>
      <c r="B4" s="120" t="s">
        <v>242</v>
      </c>
      <c r="C4" s="120"/>
    </row>
    <row r="5" spans="1:6" x14ac:dyDescent="0.2">
      <c r="A5" s="2" t="s">
        <v>50</v>
      </c>
      <c r="B5" s="121" t="s">
        <v>354</v>
      </c>
      <c r="C5" s="120"/>
    </row>
    <row r="6" spans="1:6" x14ac:dyDescent="0.2">
      <c r="A6" s="2" t="s">
        <v>51</v>
      </c>
      <c r="B6" s="120" t="s">
        <v>243</v>
      </c>
      <c r="C6" s="120"/>
    </row>
    <row r="7" spans="1:6" x14ac:dyDescent="0.2">
      <c r="A7" s="2" t="s">
        <v>52</v>
      </c>
      <c r="B7" s="127" t="s">
        <v>363</v>
      </c>
      <c r="C7" s="128"/>
    </row>
    <row r="8" spans="1:6" x14ac:dyDescent="0.2">
      <c r="A8" s="2" t="s">
        <v>53</v>
      </c>
      <c r="B8" s="129">
        <v>42900</v>
      </c>
      <c r="C8" s="120"/>
    </row>
    <row r="10" spans="1:6" x14ac:dyDescent="0.2">
      <c r="A10" s="4" t="s">
        <v>245</v>
      </c>
    </row>
    <row r="12" spans="1:6" x14ac:dyDescent="0.2">
      <c r="A12" s="3" t="s">
        <v>54</v>
      </c>
      <c r="B12" s="3" t="s">
        <v>55</v>
      </c>
      <c r="C12" s="11" t="s">
        <v>262</v>
      </c>
    </row>
    <row r="13" spans="1:6" x14ac:dyDescent="0.2">
      <c r="A13" s="2" t="s">
        <v>57</v>
      </c>
      <c r="B13" s="5" t="s">
        <v>17</v>
      </c>
      <c r="C13" s="10">
        <f>'Despesa - Access'!H2</f>
        <v>0</v>
      </c>
      <c r="F13" s="69">
        <v>5320492.41</v>
      </c>
    </row>
    <row r="14" spans="1:6" x14ac:dyDescent="0.2">
      <c r="A14" s="2" t="s">
        <v>58</v>
      </c>
      <c r="B14" s="5" t="s">
        <v>18</v>
      </c>
      <c r="C14" s="10">
        <f>'Despesa - Access'!H3</f>
        <v>0</v>
      </c>
      <c r="F14" s="69">
        <v>971222.13</v>
      </c>
    </row>
    <row r="15" spans="1:6" x14ac:dyDescent="0.2">
      <c r="A15" s="2" t="s">
        <v>59</v>
      </c>
      <c r="B15" s="5" t="s">
        <v>259</v>
      </c>
      <c r="C15" s="10">
        <f>'Despesa - Access'!H4</f>
        <v>0</v>
      </c>
      <c r="F15" s="69">
        <v>978394.57</v>
      </c>
    </row>
    <row r="16" spans="1:6" ht="51" x14ac:dyDescent="0.2">
      <c r="A16" s="6" t="s">
        <v>60</v>
      </c>
      <c r="B16" s="5" t="s">
        <v>264</v>
      </c>
      <c r="C16" s="10">
        <f>'Despesa - Access'!H5</f>
        <v>0</v>
      </c>
      <c r="F16" s="69">
        <v>0</v>
      </c>
    </row>
    <row r="17" spans="1:6" x14ac:dyDescent="0.2">
      <c r="A17" s="118" t="s">
        <v>87</v>
      </c>
      <c r="B17" s="118"/>
      <c r="C17" s="10">
        <f>SUM(C13:C16)</f>
        <v>0</v>
      </c>
      <c r="D17" s="69">
        <v>7270109.1100000003</v>
      </c>
      <c r="E17" s="69">
        <f>+D17-C17</f>
        <v>7270109.1100000003</v>
      </c>
    </row>
    <row r="19" spans="1:6" x14ac:dyDescent="0.2">
      <c r="A19" s="4" t="s">
        <v>88</v>
      </c>
    </row>
    <row r="21" spans="1:6" x14ac:dyDescent="0.2">
      <c r="A21" s="3" t="s">
        <v>54</v>
      </c>
      <c r="B21" s="3" t="s">
        <v>55</v>
      </c>
      <c r="C21" s="11" t="s">
        <v>261</v>
      </c>
    </row>
    <row r="22" spans="1:6" x14ac:dyDescent="0.2">
      <c r="A22" s="2" t="s">
        <v>57</v>
      </c>
      <c r="B22" s="2" t="s">
        <v>19</v>
      </c>
      <c r="C22" s="9">
        <f>'Despesa - Access'!H6</f>
        <v>0</v>
      </c>
      <c r="F22" s="69">
        <v>0</v>
      </c>
    </row>
    <row r="23" spans="1:6" x14ac:dyDescent="0.2">
      <c r="A23" s="2" t="s">
        <v>58</v>
      </c>
      <c r="B23" s="2" t="s">
        <v>20</v>
      </c>
      <c r="C23" s="9">
        <f>'Despesa - Access'!H7</f>
        <v>0</v>
      </c>
      <c r="E23" s="69">
        <f>+F23-C23</f>
        <v>301162.86</v>
      </c>
      <c r="F23" s="69">
        <v>301162.86</v>
      </c>
    </row>
    <row r="24" spans="1:6" x14ac:dyDescent="0.2">
      <c r="A24" s="2" t="s">
        <v>59</v>
      </c>
      <c r="B24" s="2" t="s">
        <v>21</v>
      </c>
      <c r="C24" s="9">
        <f>'Despesa - Access'!H8</f>
        <v>0</v>
      </c>
      <c r="E24" s="69">
        <f t="shared" ref="E24:E47" si="0">+F24-C24</f>
        <v>50328</v>
      </c>
      <c r="F24" s="69">
        <v>50328</v>
      </c>
    </row>
    <row r="25" spans="1:6" x14ac:dyDescent="0.2">
      <c r="A25" s="2" t="s">
        <v>60</v>
      </c>
      <c r="B25" s="2" t="s">
        <v>22</v>
      </c>
      <c r="C25" s="9">
        <f>'Despesa - Access'!H9</f>
        <v>0</v>
      </c>
      <c r="E25" s="69">
        <f t="shared" si="0"/>
        <v>195040.64000000001</v>
      </c>
      <c r="F25" s="69">
        <v>195040.64000000001</v>
      </c>
    </row>
    <row r="26" spans="1:6" x14ac:dyDescent="0.2">
      <c r="A26" s="2" t="s">
        <v>61</v>
      </c>
      <c r="B26" s="2" t="s">
        <v>23</v>
      </c>
      <c r="C26" s="9">
        <f>'Despesa - Access'!H10</f>
        <v>0</v>
      </c>
      <c r="E26" s="69">
        <f t="shared" si="0"/>
        <v>31533.3</v>
      </c>
      <c r="F26" s="69">
        <v>31533.3</v>
      </c>
    </row>
    <row r="27" spans="1:6" x14ac:dyDescent="0.2">
      <c r="A27" s="2" t="s">
        <v>62</v>
      </c>
      <c r="B27" s="2" t="s">
        <v>84</v>
      </c>
      <c r="C27" s="9">
        <f>'Despesa - Access'!H11</f>
        <v>0</v>
      </c>
      <c r="E27" s="69">
        <f t="shared" si="0"/>
        <v>61513.81</v>
      </c>
      <c r="F27" s="69">
        <v>61513.81</v>
      </c>
    </row>
    <row r="28" spans="1:6" x14ac:dyDescent="0.2">
      <c r="A28" s="2" t="s">
        <v>63</v>
      </c>
      <c r="B28" s="2" t="s">
        <v>24</v>
      </c>
      <c r="C28" s="9">
        <f>'Despesa - Access'!H12</f>
        <v>0</v>
      </c>
      <c r="E28" s="69">
        <f t="shared" si="0"/>
        <v>155468.24</v>
      </c>
      <c r="F28" s="69">
        <v>155468.24</v>
      </c>
    </row>
    <row r="29" spans="1:6" x14ac:dyDescent="0.2">
      <c r="A29" s="2" t="s">
        <v>64</v>
      </c>
      <c r="B29" s="2" t="s">
        <v>25</v>
      </c>
      <c r="C29" s="9">
        <f>'Despesa - Access'!H13</f>
        <v>0</v>
      </c>
      <c r="E29" s="69">
        <f t="shared" si="0"/>
        <v>57735.24</v>
      </c>
      <c r="F29" s="69">
        <v>57735.24</v>
      </c>
    </row>
    <row r="30" spans="1:6" x14ac:dyDescent="0.2">
      <c r="A30" s="2" t="s">
        <v>65</v>
      </c>
      <c r="B30" s="2" t="s">
        <v>26</v>
      </c>
      <c r="C30" s="9">
        <f>'Despesa - Access'!H14</f>
        <v>0</v>
      </c>
      <c r="E30" s="69">
        <f t="shared" si="0"/>
        <v>9706.94</v>
      </c>
      <c r="F30" s="69">
        <v>9706.94</v>
      </c>
    </row>
    <row r="31" spans="1:6" x14ac:dyDescent="0.2">
      <c r="A31" s="2" t="s">
        <v>66</v>
      </c>
      <c r="B31" s="2" t="s">
        <v>27</v>
      </c>
      <c r="C31" s="9">
        <f>'Despesa - Access'!H15</f>
        <v>0</v>
      </c>
      <c r="E31" s="69">
        <f t="shared" si="0"/>
        <v>74379.05</v>
      </c>
      <c r="F31" s="69">
        <v>74379.05</v>
      </c>
    </row>
    <row r="32" spans="1:6" x14ac:dyDescent="0.2">
      <c r="A32" s="2" t="s">
        <v>67</v>
      </c>
      <c r="B32" s="2" t="s">
        <v>28</v>
      </c>
      <c r="C32" s="9">
        <f>'Despesa - Access'!H16</f>
        <v>0</v>
      </c>
      <c r="E32" s="69">
        <f t="shared" si="0"/>
        <v>7216.29</v>
      </c>
      <c r="F32" s="69">
        <v>7216.29</v>
      </c>
    </row>
    <row r="33" spans="1:6" x14ac:dyDescent="0.2">
      <c r="A33" s="2" t="s">
        <v>68</v>
      </c>
      <c r="B33" s="2" t="s">
        <v>29</v>
      </c>
      <c r="C33" s="9">
        <f>'Despesa - Access'!H17</f>
        <v>0</v>
      </c>
      <c r="E33" s="69">
        <f t="shared" si="0"/>
        <v>93233.08</v>
      </c>
      <c r="F33" s="69">
        <v>93233.08</v>
      </c>
    </row>
    <row r="34" spans="1:6" ht="63.75" x14ac:dyDescent="0.2">
      <c r="A34" s="6" t="s">
        <v>69</v>
      </c>
      <c r="B34" s="7" t="s">
        <v>266</v>
      </c>
      <c r="C34" s="9">
        <f>'Despesa - Access'!H18</f>
        <v>0</v>
      </c>
      <c r="E34" s="69">
        <f t="shared" si="0"/>
        <v>17899.29</v>
      </c>
      <c r="F34" s="69">
        <v>17899.29</v>
      </c>
    </row>
    <row r="35" spans="1:6" x14ac:dyDescent="0.2">
      <c r="A35" s="2" t="s">
        <v>70</v>
      </c>
      <c r="B35" s="2" t="s">
        <v>30</v>
      </c>
      <c r="C35" s="9">
        <f>'Despesa - Access'!H19</f>
        <v>0</v>
      </c>
      <c r="E35" s="69">
        <f t="shared" si="0"/>
        <v>205612.52</v>
      </c>
      <c r="F35" s="69">
        <v>205612.52</v>
      </c>
    </row>
    <row r="36" spans="1:6" x14ac:dyDescent="0.2">
      <c r="A36" s="2" t="s">
        <v>71</v>
      </c>
      <c r="B36" s="2" t="s">
        <v>254</v>
      </c>
      <c r="C36" s="9">
        <f>'Despesa - Access'!H20</f>
        <v>0</v>
      </c>
      <c r="E36" s="69">
        <f t="shared" si="0"/>
        <v>357840.6</v>
      </c>
      <c r="F36" s="69">
        <v>357840.6</v>
      </c>
    </row>
    <row r="37" spans="1:6" x14ac:dyDescent="0.2">
      <c r="A37" s="2" t="s">
        <v>72</v>
      </c>
      <c r="B37" s="2" t="s">
        <v>31</v>
      </c>
      <c r="C37" s="9">
        <f>'Despesa - Access'!H21</f>
        <v>0</v>
      </c>
      <c r="E37" s="69">
        <f t="shared" si="0"/>
        <v>1273.28</v>
      </c>
      <c r="F37" s="69">
        <v>1273.28</v>
      </c>
    </row>
    <row r="38" spans="1:6" ht="25.5" x14ac:dyDescent="0.2">
      <c r="A38" s="6" t="s">
        <v>73</v>
      </c>
      <c r="B38" s="25" t="s">
        <v>85</v>
      </c>
      <c r="C38" s="9">
        <f>'Despesa - Access'!H22</f>
        <v>0</v>
      </c>
      <c r="E38" s="69">
        <f t="shared" si="0"/>
        <v>40586.18</v>
      </c>
      <c r="F38" s="69">
        <v>40586.18</v>
      </c>
    </row>
    <row r="39" spans="1:6" x14ac:dyDescent="0.2">
      <c r="A39" s="2" t="s">
        <v>74</v>
      </c>
      <c r="B39" s="2" t="s">
        <v>32</v>
      </c>
      <c r="C39" s="9">
        <f>'Despesa - Access'!H23</f>
        <v>0</v>
      </c>
      <c r="E39" s="69">
        <f t="shared" si="0"/>
        <v>4780</v>
      </c>
      <c r="F39" s="69">
        <v>4780</v>
      </c>
    </row>
    <row r="40" spans="1:6" x14ac:dyDescent="0.2">
      <c r="A40" s="2" t="s">
        <v>75</v>
      </c>
      <c r="B40" s="2" t="s">
        <v>33</v>
      </c>
      <c r="C40" s="9">
        <f>'Despesa - Access'!H24</f>
        <v>0</v>
      </c>
      <c r="E40" s="69">
        <f t="shared" si="0"/>
        <v>15472.8</v>
      </c>
      <c r="F40" s="69">
        <v>15472.8</v>
      </c>
    </row>
    <row r="41" spans="1:6" x14ac:dyDescent="0.2">
      <c r="A41" s="2" t="s">
        <v>76</v>
      </c>
      <c r="B41" s="2" t="s">
        <v>34</v>
      </c>
      <c r="C41" s="9">
        <f>'Despesa - Access'!H25</f>
        <v>0</v>
      </c>
      <c r="E41" s="69">
        <f t="shared" si="0"/>
        <v>5695.8</v>
      </c>
      <c r="F41" s="69">
        <v>5695.8</v>
      </c>
    </row>
    <row r="42" spans="1:6" x14ac:dyDescent="0.2">
      <c r="A42" s="2" t="s">
        <v>77</v>
      </c>
      <c r="B42" s="2" t="s">
        <v>35</v>
      </c>
      <c r="C42" s="9">
        <f>'Despesa - Access'!H26</f>
        <v>0</v>
      </c>
      <c r="E42" s="69">
        <f t="shared" si="0"/>
        <v>0</v>
      </c>
      <c r="F42" s="69">
        <v>0</v>
      </c>
    </row>
    <row r="43" spans="1:6" x14ac:dyDescent="0.2">
      <c r="A43" s="2" t="s">
        <v>78</v>
      </c>
      <c r="B43" s="2" t="s">
        <v>36</v>
      </c>
      <c r="C43" s="9">
        <f>'Despesa - Access'!H27</f>
        <v>0</v>
      </c>
      <c r="E43" s="69">
        <f t="shared" si="0"/>
        <v>0</v>
      </c>
      <c r="F43" s="69">
        <v>0</v>
      </c>
    </row>
    <row r="44" spans="1:6" x14ac:dyDescent="0.2">
      <c r="A44" s="2" t="s">
        <v>79</v>
      </c>
      <c r="B44" s="2" t="s">
        <v>37</v>
      </c>
      <c r="C44" s="9">
        <f>'Despesa - Access'!H28</f>
        <v>0</v>
      </c>
      <c r="E44" s="69">
        <f t="shared" si="0"/>
        <v>2287.85</v>
      </c>
      <c r="F44" s="69">
        <v>2287.85</v>
      </c>
    </row>
    <row r="45" spans="1:6" x14ac:dyDescent="0.2">
      <c r="A45" s="2" t="s">
        <v>80</v>
      </c>
      <c r="B45" s="2" t="s">
        <v>86</v>
      </c>
      <c r="C45" s="9">
        <f>'Despesa - Access'!H29</f>
        <v>0</v>
      </c>
      <c r="E45" s="69">
        <f t="shared" si="0"/>
        <v>-1194.7</v>
      </c>
      <c r="F45" s="69">
        <v>-1194.7</v>
      </c>
    </row>
    <row r="46" spans="1:6" x14ac:dyDescent="0.2">
      <c r="A46" s="2" t="s">
        <v>81</v>
      </c>
      <c r="B46" s="2" t="s">
        <v>38</v>
      </c>
      <c r="C46" s="9">
        <f>'Despesa - Access'!H30</f>
        <v>0</v>
      </c>
      <c r="E46" s="69">
        <f t="shared" si="0"/>
        <v>0</v>
      </c>
      <c r="F46" s="69">
        <v>0</v>
      </c>
    </row>
    <row r="47" spans="1:6" x14ac:dyDescent="0.2">
      <c r="A47" s="2" t="s">
        <v>82</v>
      </c>
      <c r="B47" s="2" t="s">
        <v>39</v>
      </c>
      <c r="C47" s="9">
        <f>'Despesa - Access'!H31</f>
        <v>0</v>
      </c>
      <c r="E47" s="69">
        <f t="shared" si="0"/>
        <v>590227.44999999995</v>
      </c>
      <c r="F47" s="69">
        <v>590227.44999999995</v>
      </c>
    </row>
    <row r="48" spans="1:6" x14ac:dyDescent="0.2">
      <c r="A48" s="118" t="s">
        <v>87</v>
      </c>
      <c r="B48" s="118"/>
      <c r="C48" s="10">
        <f>SUM(C22:C47)</f>
        <v>0</v>
      </c>
      <c r="D48" s="69">
        <v>2277798.52</v>
      </c>
      <c r="E48" s="69">
        <f>+D48-C48</f>
        <v>2277798.52</v>
      </c>
    </row>
    <row r="50" spans="1:6" x14ac:dyDescent="0.2">
      <c r="A50" s="4" t="s">
        <v>246</v>
      </c>
    </row>
    <row r="52" spans="1:6" x14ac:dyDescent="0.2">
      <c r="A52" s="3" t="s">
        <v>54</v>
      </c>
      <c r="B52" s="3" t="s">
        <v>55</v>
      </c>
      <c r="C52" s="11" t="s">
        <v>261</v>
      </c>
    </row>
    <row r="53" spans="1:6" x14ac:dyDescent="0.2">
      <c r="A53" s="2" t="s">
        <v>57</v>
      </c>
      <c r="B53" s="2" t="s">
        <v>41</v>
      </c>
      <c r="C53" s="9">
        <f>'Despesa - Access'!H32</f>
        <v>0</v>
      </c>
      <c r="F53" s="69">
        <v>0</v>
      </c>
    </row>
    <row r="54" spans="1:6" x14ac:dyDescent="0.2">
      <c r="A54" s="2" t="s">
        <v>58</v>
      </c>
      <c r="B54" s="2" t="s">
        <v>42</v>
      </c>
      <c r="C54" s="9">
        <f>'Despesa - Access'!H33</f>
        <v>0</v>
      </c>
      <c r="F54" s="69">
        <v>0</v>
      </c>
    </row>
    <row r="55" spans="1:6" x14ac:dyDescent="0.2">
      <c r="A55" s="2" t="s">
        <v>59</v>
      </c>
      <c r="B55" s="2" t="s">
        <v>83</v>
      </c>
      <c r="C55" s="9">
        <f>'Despesa - Access'!H34</f>
        <v>0</v>
      </c>
      <c r="F55" s="69">
        <v>0</v>
      </c>
    </row>
    <row r="56" spans="1:6" x14ac:dyDescent="0.2">
      <c r="A56" s="2" t="s">
        <v>60</v>
      </c>
      <c r="B56" s="2" t="s">
        <v>43</v>
      </c>
      <c r="C56" s="9">
        <f>'Despesa - Access'!H35</f>
        <v>0</v>
      </c>
      <c r="F56" s="69">
        <v>0</v>
      </c>
    </row>
    <row r="57" spans="1:6" x14ac:dyDescent="0.2">
      <c r="A57" s="2" t="s">
        <v>61</v>
      </c>
      <c r="B57" s="2" t="s">
        <v>44</v>
      </c>
      <c r="C57" s="9">
        <f>'Despesa - Access'!H36</f>
        <v>0</v>
      </c>
      <c r="F57" s="69">
        <v>30257</v>
      </c>
    </row>
    <row r="58" spans="1:6" x14ac:dyDescent="0.2">
      <c r="A58" s="118" t="s">
        <v>87</v>
      </c>
      <c r="B58" s="118"/>
      <c r="C58" s="10">
        <f>SUM(C53:C57)</f>
        <v>0</v>
      </c>
    </row>
    <row r="60" spans="1:6" x14ac:dyDescent="0.2">
      <c r="A60" s="4" t="s">
        <v>89</v>
      </c>
    </row>
    <row r="62" spans="1:6" x14ac:dyDescent="0.2">
      <c r="A62" s="3" t="s">
        <v>54</v>
      </c>
      <c r="B62" s="3" t="s">
        <v>55</v>
      </c>
      <c r="C62" s="11" t="s">
        <v>262</v>
      </c>
    </row>
    <row r="63" spans="1:6" x14ac:dyDescent="0.2">
      <c r="A63" s="2" t="s">
        <v>57</v>
      </c>
      <c r="B63" s="2" t="s">
        <v>46</v>
      </c>
      <c r="C63" s="9">
        <f>'Despesa - Access'!H37</f>
        <v>0</v>
      </c>
    </row>
    <row r="64" spans="1:6" x14ac:dyDescent="0.2">
      <c r="A64" s="2" t="s">
        <v>58</v>
      </c>
      <c r="B64" s="2" t="s">
        <v>47</v>
      </c>
      <c r="C64" s="9">
        <f>'Despesa - Access'!H38</f>
        <v>0</v>
      </c>
    </row>
    <row r="65" spans="1:6" x14ac:dyDescent="0.2">
      <c r="A65" s="118" t="s">
        <v>87</v>
      </c>
      <c r="B65" s="118"/>
      <c r="C65" s="10">
        <f>SUM(C63:C64)</f>
        <v>0</v>
      </c>
    </row>
    <row r="67" spans="1:6" x14ac:dyDescent="0.2">
      <c r="A67" s="4" t="s">
        <v>90</v>
      </c>
    </row>
    <row r="69" spans="1:6" x14ac:dyDescent="0.2">
      <c r="A69" s="3" t="s">
        <v>54</v>
      </c>
      <c r="B69" s="3" t="s">
        <v>55</v>
      </c>
      <c r="C69" s="11" t="s">
        <v>262</v>
      </c>
    </row>
    <row r="70" spans="1:6" x14ac:dyDescent="0.2">
      <c r="A70" s="2" t="s">
        <v>57</v>
      </c>
      <c r="B70" s="2" t="s">
        <v>91</v>
      </c>
      <c r="C70" s="9">
        <f>'Financeiro - Access'!I2</f>
        <v>0</v>
      </c>
      <c r="F70" s="69">
        <v>7334956.4400000004</v>
      </c>
    </row>
    <row r="71" spans="1:6" x14ac:dyDescent="0.2">
      <c r="A71" s="2" t="s">
        <v>58</v>
      </c>
      <c r="B71" s="2" t="s">
        <v>92</v>
      </c>
      <c r="C71" s="9">
        <f>'Financeiro - Access'!I3</f>
        <v>0</v>
      </c>
      <c r="F71" s="69">
        <v>1983399.42</v>
      </c>
    </row>
    <row r="72" spans="1:6" x14ac:dyDescent="0.2">
      <c r="A72" s="2" t="s">
        <v>59</v>
      </c>
      <c r="B72" s="2" t="s">
        <v>161</v>
      </c>
      <c r="C72" s="9">
        <f>'Financeiro - Access'!I4</f>
        <v>0</v>
      </c>
      <c r="F72" s="69">
        <v>0</v>
      </c>
    </row>
    <row r="73" spans="1:6" x14ac:dyDescent="0.2">
      <c r="A73" s="2" t="s">
        <v>60</v>
      </c>
      <c r="B73" s="2" t="s">
        <v>255</v>
      </c>
      <c r="C73" s="9">
        <f>'Financeiro - Access'!I5</f>
        <v>0</v>
      </c>
      <c r="F73" s="69">
        <v>0</v>
      </c>
    </row>
    <row r="74" spans="1:6" x14ac:dyDescent="0.2">
      <c r="A74" s="118" t="s">
        <v>87</v>
      </c>
      <c r="B74" s="118"/>
      <c r="C74" s="10">
        <f>SUM(C70:C73)</f>
        <v>0</v>
      </c>
    </row>
    <row r="76" spans="1:6" x14ac:dyDescent="0.2">
      <c r="A76" s="4" t="s">
        <v>239</v>
      </c>
    </row>
    <row r="78" spans="1:6" x14ac:dyDescent="0.2">
      <c r="A78" s="3" t="s">
        <v>54</v>
      </c>
      <c r="B78" s="3" t="s">
        <v>55</v>
      </c>
      <c r="C78" s="11" t="s">
        <v>262</v>
      </c>
    </row>
    <row r="79" spans="1:6" x14ac:dyDescent="0.2">
      <c r="A79" s="2" t="s">
        <v>57</v>
      </c>
      <c r="B79" s="2" t="s">
        <v>256</v>
      </c>
      <c r="C79" s="9"/>
    </row>
    <row r="80" spans="1:6" x14ac:dyDescent="0.2">
      <c r="A80" s="2" t="s">
        <v>58</v>
      </c>
      <c r="B80" s="2" t="s">
        <v>257</v>
      </c>
      <c r="C80" s="9"/>
    </row>
    <row r="81" spans="1:5" x14ac:dyDescent="0.2">
      <c r="A81" s="2" t="s">
        <v>59</v>
      </c>
      <c r="B81" s="2" t="s">
        <v>258</v>
      </c>
      <c r="C81" s="9"/>
    </row>
    <row r="82" spans="1:5" x14ac:dyDescent="0.2">
      <c r="A82" s="2" t="s">
        <v>60</v>
      </c>
      <c r="B82" s="2" t="s">
        <v>93</v>
      </c>
      <c r="C82" s="9"/>
    </row>
    <row r="83" spans="1:5" x14ac:dyDescent="0.2">
      <c r="A83" s="118" t="s">
        <v>87</v>
      </c>
      <c r="B83" s="118"/>
      <c r="C83" s="10">
        <f>SUM(C79:C82)</f>
        <v>0</v>
      </c>
    </row>
    <row r="84" spans="1:5" x14ac:dyDescent="0.2">
      <c r="A84" s="130" t="s">
        <v>310</v>
      </c>
      <c r="B84" s="130"/>
      <c r="C84" s="130"/>
    </row>
    <row r="85" spans="1:5" x14ac:dyDescent="0.2">
      <c r="A85" s="137" t="s">
        <v>366</v>
      </c>
      <c r="B85" s="138"/>
      <c r="C85" s="138"/>
    </row>
    <row r="86" spans="1:5" x14ac:dyDescent="0.2">
      <c r="A86" s="132" t="s">
        <v>374</v>
      </c>
      <c r="B86" s="132"/>
      <c r="C86" s="132"/>
    </row>
    <row r="87" spans="1:5" x14ac:dyDescent="0.2">
      <c r="D87" s="135"/>
      <c r="E87" s="135"/>
    </row>
    <row r="88" spans="1:5" x14ac:dyDescent="0.2">
      <c r="A88" s="140"/>
      <c r="B88" s="140"/>
      <c r="C88" s="140"/>
    </row>
    <row r="89" spans="1:5" x14ac:dyDescent="0.2">
      <c r="A89" s="136" t="s">
        <v>170</v>
      </c>
      <c r="B89" s="136"/>
      <c r="C89" s="136"/>
      <c r="D89" s="136"/>
      <c r="E89" s="136"/>
    </row>
    <row r="90" spans="1:5" x14ac:dyDescent="0.2">
      <c r="A90" s="81"/>
      <c r="B90" s="81"/>
      <c r="C90" s="81"/>
    </row>
    <row r="91" spans="1:5" x14ac:dyDescent="0.2">
      <c r="C91" s="11" t="s">
        <v>175</v>
      </c>
      <c r="D91" s="73" t="s">
        <v>174</v>
      </c>
      <c r="E91" s="73" t="s">
        <v>87</v>
      </c>
    </row>
    <row r="92" spans="1:5" x14ac:dyDescent="0.2">
      <c r="A92" s="119" t="s">
        <v>352</v>
      </c>
      <c r="B92" s="116"/>
      <c r="C92" s="9">
        <v>49158702.130000003</v>
      </c>
      <c r="D92" s="74">
        <f>'Anexo I - Abr'!C92</f>
        <v>39580537.5</v>
      </c>
      <c r="E92" s="74">
        <f>C92-D92</f>
        <v>9578164.6300000027</v>
      </c>
    </row>
    <row r="93" spans="1:5" x14ac:dyDescent="0.2">
      <c r="A93" s="119"/>
      <c r="B93" s="116"/>
      <c r="C93" s="9">
        <v>0</v>
      </c>
      <c r="D93" s="74" t="e">
        <f>'Anexo I - Jan'!#REF!</f>
        <v>#REF!</v>
      </c>
      <c r="E93" s="74" t="e">
        <f>C93-D93</f>
        <v>#REF!</v>
      </c>
    </row>
    <row r="94" spans="1:5" x14ac:dyDescent="0.2">
      <c r="A94" s="119" t="s">
        <v>238</v>
      </c>
      <c r="B94" s="116"/>
      <c r="C94" s="9">
        <v>0</v>
      </c>
      <c r="D94" s="74" t="e">
        <f>'Anexo I - Jan'!#REF!</f>
        <v>#REF!</v>
      </c>
      <c r="E94" s="74" t="e">
        <f>C94-D94</f>
        <v>#REF!</v>
      </c>
    </row>
    <row r="95" spans="1:5" x14ac:dyDescent="0.2">
      <c r="A95" s="120" t="s">
        <v>168</v>
      </c>
      <c r="B95" s="120"/>
      <c r="C95" s="120"/>
      <c r="D95" s="120"/>
      <c r="E95" s="76" t="e">
        <f>SUM(E92:E94)</f>
        <v>#REF!</v>
      </c>
    </row>
    <row r="96" spans="1:5" x14ac:dyDescent="0.2">
      <c r="A96" s="120" t="s">
        <v>169</v>
      </c>
      <c r="B96" s="120"/>
      <c r="C96" s="120"/>
      <c r="D96" s="120"/>
      <c r="E96" s="76">
        <f>$C$17+$C$48+$C$58+$C$65</f>
        <v>0</v>
      </c>
    </row>
    <row r="99" spans="4:5" x14ac:dyDescent="0.2">
      <c r="D99" s="75" t="s">
        <v>267</v>
      </c>
      <c r="E99" s="72">
        <v>9578164.6300000008</v>
      </c>
    </row>
    <row r="100" spans="4:5" x14ac:dyDescent="0.2">
      <c r="E100" s="75" t="str">
        <f>IF(E96=E99,"despesa OK","Verificar Diferença")</f>
        <v>Verificar Diferença</v>
      </c>
    </row>
  </sheetData>
  <mergeCells count="24">
    <mergeCell ref="A84:C84"/>
    <mergeCell ref="A85:C85"/>
    <mergeCell ref="A86:C86"/>
    <mergeCell ref="A88:C88"/>
    <mergeCell ref="D87:E87"/>
    <mergeCell ref="A1:C1"/>
    <mergeCell ref="B3:C3"/>
    <mergeCell ref="B4:C4"/>
    <mergeCell ref="B5:C5"/>
    <mergeCell ref="A83:B83"/>
    <mergeCell ref="A48:B48"/>
    <mergeCell ref="A58:B58"/>
    <mergeCell ref="A65:B65"/>
    <mergeCell ref="A74:B74"/>
    <mergeCell ref="B6:C6"/>
    <mergeCell ref="B7:C7"/>
    <mergeCell ref="B8:C8"/>
    <mergeCell ref="A17:B17"/>
    <mergeCell ref="A96:D96"/>
    <mergeCell ref="A89:E89"/>
    <mergeCell ref="A92:B92"/>
    <mergeCell ref="A93:B93"/>
    <mergeCell ref="A94:B94"/>
    <mergeCell ref="A95:D95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5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00"/>
  <sheetViews>
    <sheetView showGridLines="0" view="pageBreakPreview" topLeftCell="A76" zoomScale="130" zoomScaleNormal="100" zoomScaleSheetLayoutView="130" workbookViewId="0">
      <selection activeCell="I24" sqref="I24"/>
    </sheetView>
  </sheetViews>
  <sheetFormatPr defaultRowHeight="12.75" x14ac:dyDescent="0.2"/>
  <cols>
    <col min="1" max="1" width="25.7109375" customWidth="1"/>
    <col min="2" max="2" width="70.7109375" customWidth="1"/>
    <col min="3" max="3" width="15.7109375" style="8" customWidth="1"/>
    <col min="4" max="4" width="15.7109375" style="69" customWidth="1"/>
    <col min="5" max="5" width="16.42578125" customWidth="1"/>
    <col min="6" max="6" width="11.7109375" bestFit="1" customWidth="1"/>
  </cols>
  <sheetData>
    <row r="1" spans="1:3" x14ac:dyDescent="0.2">
      <c r="A1" s="117" t="s">
        <v>240</v>
      </c>
      <c r="B1" s="117"/>
      <c r="C1" s="117"/>
    </row>
    <row r="3" spans="1:3" x14ac:dyDescent="0.2">
      <c r="A3" s="2" t="s">
        <v>48</v>
      </c>
      <c r="B3" s="119" t="s">
        <v>241</v>
      </c>
      <c r="C3" s="116"/>
    </row>
    <row r="4" spans="1:3" x14ac:dyDescent="0.2">
      <c r="A4" s="2" t="s">
        <v>49</v>
      </c>
      <c r="B4" s="120" t="s">
        <v>242</v>
      </c>
      <c r="C4" s="120"/>
    </row>
    <row r="5" spans="1:3" x14ac:dyDescent="0.2">
      <c r="A5" s="2" t="s">
        <v>50</v>
      </c>
      <c r="B5" s="121" t="s">
        <v>354</v>
      </c>
      <c r="C5" s="120"/>
    </row>
    <row r="6" spans="1:3" x14ac:dyDescent="0.2">
      <c r="A6" s="2" t="s">
        <v>51</v>
      </c>
      <c r="B6" s="120" t="s">
        <v>243</v>
      </c>
      <c r="C6" s="120"/>
    </row>
    <row r="7" spans="1:3" x14ac:dyDescent="0.2">
      <c r="A7" s="2" t="s">
        <v>52</v>
      </c>
      <c r="B7" s="128" t="s">
        <v>365</v>
      </c>
      <c r="C7" s="128"/>
    </row>
    <row r="8" spans="1:3" x14ac:dyDescent="0.2">
      <c r="A8" s="2" t="s">
        <v>53</v>
      </c>
      <c r="B8" s="129">
        <v>42936</v>
      </c>
      <c r="C8" s="120"/>
    </row>
    <row r="10" spans="1:3" x14ac:dyDescent="0.2">
      <c r="A10" s="4" t="s">
        <v>245</v>
      </c>
    </row>
    <row r="12" spans="1:3" x14ac:dyDescent="0.2">
      <c r="A12" s="3" t="s">
        <v>54</v>
      </c>
      <c r="B12" s="3" t="s">
        <v>55</v>
      </c>
      <c r="C12" s="11" t="s">
        <v>262</v>
      </c>
    </row>
    <row r="13" spans="1:3" x14ac:dyDescent="0.2">
      <c r="A13" s="2" t="s">
        <v>57</v>
      </c>
      <c r="B13" s="5" t="s">
        <v>17</v>
      </c>
      <c r="C13" s="10">
        <f>'Despesa - Access'!I2</f>
        <v>0</v>
      </c>
    </row>
    <row r="14" spans="1:3" x14ac:dyDescent="0.2">
      <c r="A14" s="2" t="s">
        <v>58</v>
      </c>
      <c r="B14" s="5" t="s">
        <v>18</v>
      </c>
      <c r="C14" s="10">
        <f>'Despesa - Access'!I3</f>
        <v>0</v>
      </c>
    </row>
    <row r="15" spans="1:3" x14ac:dyDescent="0.2">
      <c r="A15" s="2" t="s">
        <v>59</v>
      </c>
      <c r="B15" s="5" t="s">
        <v>259</v>
      </c>
      <c r="C15" s="10">
        <f>'Despesa - Access'!I4</f>
        <v>0</v>
      </c>
    </row>
    <row r="16" spans="1:3" ht="51" x14ac:dyDescent="0.2">
      <c r="A16" s="6" t="s">
        <v>60</v>
      </c>
      <c r="B16" s="5" t="s">
        <v>264</v>
      </c>
      <c r="C16" s="10">
        <v>0</v>
      </c>
    </row>
    <row r="17" spans="1:5" x14ac:dyDescent="0.2">
      <c r="A17" s="118" t="s">
        <v>87</v>
      </c>
      <c r="B17" s="118"/>
      <c r="C17" s="10">
        <f>SUM(C13:C16)</f>
        <v>0</v>
      </c>
      <c r="D17" s="69">
        <v>7626287.1699999999</v>
      </c>
      <c r="E17" s="100">
        <f>+C17-D17</f>
        <v>-7626287.1699999999</v>
      </c>
    </row>
    <row r="19" spans="1:5" x14ac:dyDescent="0.2">
      <c r="A19" s="4" t="s">
        <v>88</v>
      </c>
    </row>
    <row r="21" spans="1:5" x14ac:dyDescent="0.2">
      <c r="A21" s="3" t="s">
        <v>54</v>
      </c>
      <c r="B21" s="3" t="s">
        <v>55</v>
      </c>
      <c r="C21" s="11" t="s">
        <v>261</v>
      </c>
    </row>
    <row r="22" spans="1:5" x14ac:dyDescent="0.2">
      <c r="A22" s="2" t="s">
        <v>57</v>
      </c>
      <c r="B22" s="2" t="s">
        <v>19</v>
      </c>
      <c r="C22" s="9">
        <f>'Despesa - Access'!I6</f>
        <v>0</v>
      </c>
    </row>
    <row r="23" spans="1:5" x14ac:dyDescent="0.2">
      <c r="A23" s="2" t="s">
        <v>58</v>
      </c>
      <c r="B23" s="2" t="s">
        <v>20</v>
      </c>
      <c r="C23" s="9">
        <f>'Despesa - Access'!I7</f>
        <v>0</v>
      </c>
    </row>
    <row r="24" spans="1:5" x14ac:dyDescent="0.2">
      <c r="A24" s="2" t="s">
        <v>59</v>
      </c>
      <c r="B24" s="2" t="s">
        <v>21</v>
      </c>
      <c r="C24" s="9">
        <f>'Despesa - Access'!I8</f>
        <v>0</v>
      </c>
    </row>
    <row r="25" spans="1:5" x14ac:dyDescent="0.2">
      <c r="A25" s="2" t="s">
        <v>60</v>
      </c>
      <c r="B25" s="2" t="s">
        <v>22</v>
      </c>
      <c r="C25" s="9">
        <f>'Despesa - Access'!I9</f>
        <v>0</v>
      </c>
    </row>
    <row r="26" spans="1:5" x14ac:dyDescent="0.2">
      <c r="A26" s="2" t="s">
        <v>61</v>
      </c>
      <c r="B26" s="2" t="s">
        <v>23</v>
      </c>
      <c r="C26" s="9">
        <f>'Despesa - Access'!I10</f>
        <v>0</v>
      </c>
    </row>
    <row r="27" spans="1:5" x14ac:dyDescent="0.2">
      <c r="A27" s="2" t="s">
        <v>62</v>
      </c>
      <c r="B27" s="2" t="s">
        <v>84</v>
      </c>
      <c r="C27" s="9">
        <f>'Despesa - Access'!I11</f>
        <v>0</v>
      </c>
    </row>
    <row r="28" spans="1:5" x14ac:dyDescent="0.2">
      <c r="A28" s="2" t="s">
        <v>63</v>
      </c>
      <c r="B28" s="2" t="s">
        <v>24</v>
      </c>
      <c r="C28" s="9">
        <f>'Despesa - Access'!I12</f>
        <v>0</v>
      </c>
    </row>
    <row r="29" spans="1:5" x14ac:dyDescent="0.2">
      <c r="A29" s="2" t="s">
        <v>64</v>
      </c>
      <c r="B29" s="2" t="s">
        <v>25</v>
      </c>
      <c r="C29" s="9">
        <f>'Despesa - Access'!I13</f>
        <v>0</v>
      </c>
    </row>
    <row r="30" spans="1:5" x14ac:dyDescent="0.2">
      <c r="A30" s="2" t="s">
        <v>65</v>
      </c>
      <c r="B30" s="2" t="s">
        <v>26</v>
      </c>
      <c r="C30" s="9">
        <f>'Despesa - Access'!I14</f>
        <v>0</v>
      </c>
    </row>
    <row r="31" spans="1:5" x14ac:dyDescent="0.2">
      <c r="A31" s="2" t="s">
        <v>66</v>
      </c>
      <c r="B31" s="2" t="s">
        <v>27</v>
      </c>
      <c r="C31" s="9">
        <f>'Despesa - Access'!I15</f>
        <v>0</v>
      </c>
    </row>
    <row r="32" spans="1:5" x14ac:dyDescent="0.2">
      <c r="A32" s="2" t="s">
        <v>67</v>
      </c>
      <c r="B32" s="2" t="s">
        <v>28</v>
      </c>
      <c r="C32" s="9">
        <f>'Despesa - Access'!I16</f>
        <v>0</v>
      </c>
    </row>
    <row r="33" spans="1:5" x14ac:dyDescent="0.2">
      <c r="A33" s="2" t="s">
        <v>68</v>
      </c>
      <c r="B33" s="2" t="s">
        <v>29</v>
      </c>
      <c r="C33" s="9">
        <f>'Despesa - Access'!I17</f>
        <v>0</v>
      </c>
    </row>
    <row r="34" spans="1:5" ht="63.75" x14ac:dyDescent="0.2">
      <c r="A34" s="6" t="s">
        <v>69</v>
      </c>
      <c r="B34" s="7" t="s">
        <v>265</v>
      </c>
      <c r="C34" s="9">
        <f>'Despesa - Access'!I18</f>
        <v>0</v>
      </c>
    </row>
    <row r="35" spans="1:5" x14ac:dyDescent="0.2">
      <c r="A35" s="2" t="s">
        <v>70</v>
      </c>
      <c r="B35" s="2" t="s">
        <v>30</v>
      </c>
      <c r="C35" s="9">
        <f>'Despesa - Access'!I19</f>
        <v>0</v>
      </c>
    </row>
    <row r="36" spans="1:5" x14ac:dyDescent="0.2">
      <c r="A36" s="2" t="s">
        <v>71</v>
      </c>
      <c r="B36" s="2" t="s">
        <v>254</v>
      </c>
      <c r="C36" s="9">
        <f>'Despesa - Access'!I20</f>
        <v>0</v>
      </c>
    </row>
    <row r="37" spans="1:5" x14ac:dyDescent="0.2">
      <c r="A37" s="2" t="s">
        <v>72</v>
      </c>
      <c r="B37" s="2" t="s">
        <v>31</v>
      </c>
      <c r="C37" s="9">
        <f>'Despesa - Access'!I21</f>
        <v>0</v>
      </c>
    </row>
    <row r="38" spans="1:5" ht="25.5" x14ac:dyDescent="0.2">
      <c r="A38" s="6" t="s">
        <v>73</v>
      </c>
      <c r="B38" s="25" t="s">
        <v>85</v>
      </c>
      <c r="C38" s="9">
        <f>'Despesa - Access'!I22</f>
        <v>0</v>
      </c>
    </row>
    <row r="39" spans="1:5" x14ac:dyDescent="0.2">
      <c r="A39" s="2" t="s">
        <v>74</v>
      </c>
      <c r="B39" s="2" t="s">
        <v>32</v>
      </c>
      <c r="C39" s="9">
        <f>'Despesa - Access'!I23</f>
        <v>0</v>
      </c>
    </row>
    <row r="40" spans="1:5" x14ac:dyDescent="0.2">
      <c r="A40" s="2" t="s">
        <v>75</v>
      </c>
      <c r="B40" s="2" t="s">
        <v>33</v>
      </c>
      <c r="C40" s="9">
        <f>'Despesa - Access'!I24</f>
        <v>0</v>
      </c>
    </row>
    <row r="41" spans="1:5" x14ac:dyDescent="0.2">
      <c r="A41" s="2" t="s">
        <v>76</v>
      </c>
      <c r="B41" s="2" t="s">
        <v>34</v>
      </c>
      <c r="C41" s="9">
        <f>'Despesa - Access'!I25</f>
        <v>0</v>
      </c>
    </row>
    <row r="42" spans="1:5" x14ac:dyDescent="0.2">
      <c r="A42" s="2" t="s">
        <v>77</v>
      </c>
      <c r="B42" s="2" t="s">
        <v>35</v>
      </c>
      <c r="C42" s="9">
        <f>'Despesa - Access'!I26</f>
        <v>0</v>
      </c>
    </row>
    <row r="43" spans="1:5" x14ac:dyDescent="0.2">
      <c r="A43" s="2" t="s">
        <v>78</v>
      </c>
      <c r="B43" s="2" t="s">
        <v>36</v>
      </c>
      <c r="C43" s="9">
        <f>'Despesa - Access'!I27</f>
        <v>0</v>
      </c>
    </row>
    <row r="44" spans="1:5" x14ac:dyDescent="0.2">
      <c r="A44" s="2" t="s">
        <v>79</v>
      </c>
      <c r="B44" s="2" t="s">
        <v>37</v>
      </c>
      <c r="C44" s="9">
        <f>'Despesa - Access'!I28</f>
        <v>0</v>
      </c>
    </row>
    <row r="45" spans="1:5" x14ac:dyDescent="0.2">
      <c r="A45" s="2" t="s">
        <v>80</v>
      </c>
      <c r="B45" s="2" t="s">
        <v>86</v>
      </c>
      <c r="C45" s="9">
        <f>'Despesa - Access'!I29</f>
        <v>0</v>
      </c>
    </row>
    <row r="46" spans="1:5" x14ac:dyDescent="0.2">
      <c r="A46" s="2" t="s">
        <v>81</v>
      </c>
      <c r="B46" s="2" t="s">
        <v>38</v>
      </c>
      <c r="C46" s="9">
        <f>'Despesa - Access'!I30</f>
        <v>0</v>
      </c>
    </row>
    <row r="47" spans="1:5" x14ac:dyDescent="0.2">
      <c r="A47" s="2" t="s">
        <v>82</v>
      </c>
      <c r="B47" s="2" t="s">
        <v>39</v>
      </c>
      <c r="C47" s="9">
        <f>'Despesa - Access'!I31</f>
        <v>0</v>
      </c>
    </row>
    <row r="48" spans="1:5" x14ac:dyDescent="0.2">
      <c r="A48" s="118" t="s">
        <v>87</v>
      </c>
      <c r="B48" s="118"/>
      <c r="C48" s="10">
        <f>SUM(C22:C47)</f>
        <v>0</v>
      </c>
      <c r="D48" s="69">
        <v>2490991.42</v>
      </c>
      <c r="E48" s="100">
        <f>+C48-D48</f>
        <v>-2490991.42</v>
      </c>
    </row>
    <row r="50" spans="1:3" x14ac:dyDescent="0.2">
      <c r="A50" s="4" t="s">
        <v>246</v>
      </c>
    </row>
    <row r="52" spans="1:3" x14ac:dyDescent="0.2">
      <c r="A52" s="3" t="s">
        <v>54</v>
      </c>
      <c r="B52" s="3" t="s">
        <v>55</v>
      </c>
      <c r="C52" s="11" t="s">
        <v>262</v>
      </c>
    </row>
    <row r="53" spans="1:3" x14ac:dyDescent="0.2">
      <c r="A53" s="2" t="s">
        <v>57</v>
      </c>
      <c r="B53" s="2" t="s">
        <v>41</v>
      </c>
      <c r="C53" s="9">
        <f>'Despesa - Access'!I37</f>
        <v>0</v>
      </c>
    </row>
    <row r="54" spans="1:3" x14ac:dyDescent="0.2">
      <c r="A54" s="2" t="s">
        <v>58</v>
      </c>
      <c r="B54" s="2" t="s">
        <v>42</v>
      </c>
      <c r="C54" s="9">
        <f>'Despesa - Access'!I38</f>
        <v>0</v>
      </c>
    </row>
    <row r="55" spans="1:3" x14ac:dyDescent="0.2">
      <c r="A55" s="2" t="s">
        <v>59</v>
      </c>
      <c r="B55" s="2" t="s">
        <v>83</v>
      </c>
      <c r="C55" s="9">
        <f>'Despesa - Access'!I39</f>
        <v>0</v>
      </c>
    </row>
    <row r="56" spans="1:3" x14ac:dyDescent="0.2">
      <c r="A56" s="2" t="s">
        <v>60</v>
      </c>
      <c r="B56" s="2" t="s">
        <v>43</v>
      </c>
      <c r="C56" s="9">
        <f>'Despesa - Access'!I40</f>
        <v>0</v>
      </c>
    </row>
    <row r="57" spans="1:3" x14ac:dyDescent="0.2">
      <c r="A57" s="2" t="s">
        <v>61</v>
      </c>
      <c r="B57" s="2" t="s">
        <v>44</v>
      </c>
      <c r="C57" s="9">
        <f>'Despesa - Access'!I41</f>
        <v>0</v>
      </c>
    </row>
    <row r="58" spans="1:3" x14ac:dyDescent="0.2">
      <c r="A58" s="118" t="s">
        <v>87</v>
      </c>
      <c r="B58" s="118"/>
      <c r="C58" s="10">
        <f>SUM(C53:C57)</f>
        <v>0</v>
      </c>
    </row>
    <row r="60" spans="1:3" x14ac:dyDescent="0.2">
      <c r="A60" s="4" t="s">
        <v>89</v>
      </c>
    </row>
    <row r="62" spans="1:3" x14ac:dyDescent="0.2">
      <c r="A62" s="3" t="s">
        <v>54</v>
      </c>
      <c r="B62" s="3" t="s">
        <v>55</v>
      </c>
      <c r="C62" s="11" t="s">
        <v>261</v>
      </c>
    </row>
    <row r="63" spans="1:3" x14ac:dyDescent="0.2">
      <c r="A63" s="2" t="s">
        <v>57</v>
      </c>
      <c r="B63" s="2" t="s">
        <v>46</v>
      </c>
      <c r="C63" s="9">
        <f>'Despesa - Access'!I47</f>
        <v>0</v>
      </c>
    </row>
    <row r="64" spans="1:3" x14ac:dyDescent="0.2">
      <c r="A64" s="2" t="s">
        <v>58</v>
      </c>
      <c r="B64" s="2" t="s">
        <v>47</v>
      </c>
      <c r="C64" s="9">
        <f>'Despesa - Access'!I38</f>
        <v>0</v>
      </c>
    </row>
    <row r="65" spans="1:3" x14ac:dyDescent="0.2">
      <c r="A65" s="118" t="s">
        <v>87</v>
      </c>
      <c r="B65" s="118"/>
      <c r="C65" s="10">
        <f>SUM(C63:C64)</f>
        <v>0</v>
      </c>
    </row>
    <row r="67" spans="1:3" x14ac:dyDescent="0.2">
      <c r="A67" s="4" t="s">
        <v>90</v>
      </c>
    </row>
    <row r="69" spans="1:3" x14ac:dyDescent="0.2">
      <c r="A69" s="3" t="s">
        <v>54</v>
      </c>
      <c r="B69" s="3" t="s">
        <v>55</v>
      </c>
      <c r="C69" s="11" t="s">
        <v>261</v>
      </c>
    </row>
    <row r="70" spans="1:3" x14ac:dyDescent="0.2">
      <c r="A70" s="2" t="s">
        <v>57</v>
      </c>
      <c r="B70" s="2" t="s">
        <v>91</v>
      </c>
      <c r="C70" s="9">
        <f>'Financeiro - Access'!J2</f>
        <v>0</v>
      </c>
    </row>
    <row r="71" spans="1:3" x14ac:dyDescent="0.2">
      <c r="A71" s="2" t="s">
        <v>58</v>
      </c>
      <c r="B71" s="2" t="s">
        <v>92</v>
      </c>
      <c r="C71" s="9">
        <f>'Financeiro - Access'!J3</f>
        <v>0</v>
      </c>
    </row>
    <row r="72" spans="1:3" x14ac:dyDescent="0.2">
      <c r="A72" s="2" t="s">
        <v>59</v>
      </c>
      <c r="B72" s="2" t="s">
        <v>161</v>
      </c>
      <c r="C72" s="9">
        <f>'Financeiro - Access'!J4</f>
        <v>0</v>
      </c>
    </row>
    <row r="73" spans="1:3" x14ac:dyDescent="0.2">
      <c r="A73" s="2" t="s">
        <v>60</v>
      </c>
      <c r="B73" s="2" t="s">
        <v>255</v>
      </c>
      <c r="C73" s="9">
        <f>'Financeiro - Access'!J5</f>
        <v>0</v>
      </c>
    </row>
    <row r="74" spans="1:3" x14ac:dyDescent="0.2">
      <c r="A74" s="118" t="s">
        <v>87</v>
      </c>
      <c r="B74" s="118"/>
      <c r="C74" s="10">
        <f>SUM(C70:C73)</f>
        <v>0</v>
      </c>
    </row>
    <row r="76" spans="1:3" x14ac:dyDescent="0.2">
      <c r="A76" s="4" t="s">
        <v>239</v>
      </c>
    </row>
    <row r="78" spans="1:3" x14ac:dyDescent="0.2">
      <c r="A78" s="3" t="s">
        <v>54</v>
      </c>
      <c r="B78" s="3" t="s">
        <v>55</v>
      </c>
      <c r="C78" s="11" t="s">
        <v>262</v>
      </c>
    </row>
    <row r="79" spans="1:3" x14ac:dyDescent="0.2">
      <c r="A79" s="2" t="s">
        <v>57</v>
      </c>
      <c r="B79" s="2" t="s">
        <v>256</v>
      </c>
      <c r="C79" s="9"/>
    </row>
    <row r="80" spans="1:3" x14ac:dyDescent="0.2">
      <c r="A80" s="2" t="s">
        <v>58</v>
      </c>
      <c r="B80" s="2" t="s">
        <v>257</v>
      </c>
      <c r="C80" s="9"/>
    </row>
    <row r="81" spans="1:5" x14ac:dyDescent="0.2">
      <c r="A81" s="2" t="s">
        <v>59</v>
      </c>
      <c r="B81" s="2" t="s">
        <v>258</v>
      </c>
      <c r="C81" s="9"/>
    </row>
    <row r="82" spans="1:5" x14ac:dyDescent="0.2">
      <c r="A82" s="2" t="s">
        <v>60</v>
      </c>
      <c r="B82" s="2" t="s">
        <v>93</v>
      </c>
      <c r="C82" s="9"/>
    </row>
    <row r="83" spans="1:5" x14ac:dyDescent="0.2">
      <c r="A83" s="118" t="s">
        <v>87</v>
      </c>
      <c r="B83" s="118"/>
      <c r="C83" s="10">
        <f>SUM(C79:C82)</f>
        <v>0</v>
      </c>
    </row>
    <row r="84" spans="1:5" x14ac:dyDescent="0.2">
      <c r="A84" s="130" t="s">
        <v>310</v>
      </c>
      <c r="B84" s="130"/>
      <c r="C84" s="130"/>
    </row>
    <row r="85" spans="1:5" x14ac:dyDescent="0.2">
      <c r="A85" s="137" t="s">
        <v>375</v>
      </c>
      <c r="B85" s="138"/>
      <c r="C85" s="138"/>
    </row>
    <row r="86" spans="1:5" x14ac:dyDescent="0.2">
      <c r="A86" s="132"/>
      <c r="B86" s="132"/>
      <c r="C86" s="132"/>
    </row>
    <row r="87" spans="1:5" x14ac:dyDescent="0.2">
      <c r="D87" s="132"/>
      <c r="E87" s="132"/>
    </row>
    <row r="88" spans="1:5" x14ac:dyDescent="0.2">
      <c r="A88" s="140"/>
      <c r="B88" s="140"/>
      <c r="C88" s="140"/>
    </row>
    <row r="89" spans="1:5" x14ac:dyDescent="0.2">
      <c r="A89" s="136" t="s">
        <v>170</v>
      </c>
      <c r="B89" s="136"/>
      <c r="C89" s="136"/>
      <c r="D89" s="136"/>
      <c r="E89" s="136"/>
    </row>
    <row r="90" spans="1:5" x14ac:dyDescent="0.2">
      <c r="A90" s="82"/>
      <c r="B90" s="82"/>
      <c r="C90" s="82"/>
    </row>
    <row r="91" spans="1:5" x14ac:dyDescent="0.2">
      <c r="C91" s="11" t="s">
        <v>176</v>
      </c>
      <c r="D91" s="73" t="s">
        <v>175</v>
      </c>
      <c r="E91" s="3" t="s">
        <v>87</v>
      </c>
    </row>
    <row r="92" spans="1:5" x14ac:dyDescent="0.2">
      <c r="A92" s="119" t="s">
        <v>352</v>
      </c>
      <c r="B92" s="116"/>
      <c r="C92" s="9">
        <v>59275980.719999999</v>
      </c>
      <c r="D92" s="74">
        <f>'Anexo I - Mai'!C92</f>
        <v>49158702.130000003</v>
      </c>
      <c r="E92" s="9">
        <f>+C92-D92</f>
        <v>10117278.589999996</v>
      </c>
    </row>
    <row r="93" spans="1:5" x14ac:dyDescent="0.2">
      <c r="A93" s="119"/>
      <c r="B93" s="116"/>
      <c r="C93" s="9">
        <v>0</v>
      </c>
      <c r="D93" s="74" t="e">
        <f>'Anexo I - Jan'!#REF!</f>
        <v>#REF!</v>
      </c>
      <c r="E93" s="9">
        <v>0</v>
      </c>
    </row>
    <row r="94" spans="1:5" x14ac:dyDescent="0.2">
      <c r="A94" s="119" t="s">
        <v>238</v>
      </c>
      <c r="B94" s="116"/>
      <c r="C94" s="9">
        <v>0</v>
      </c>
      <c r="D94" s="74" t="e">
        <f>'Anexo I - Jan'!#REF!</f>
        <v>#REF!</v>
      </c>
      <c r="E94" s="9">
        <v>0</v>
      </c>
    </row>
    <row r="95" spans="1:5" x14ac:dyDescent="0.2">
      <c r="A95" s="120" t="s">
        <v>168</v>
      </c>
      <c r="B95" s="120"/>
      <c r="C95" s="120"/>
      <c r="D95" s="120"/>
      <c r="E95" s="63">
        <f>SUM(E92:E94)</f>
        <v>10117278.589999996</v>
      </c>
    </row>
    <row r="96" spans="1:5" x14ac:dyDescent="0.2">
      <c r="A96" s="120" t="s">
        <v>169</v>
      </c>
      <c r="B96" s="120"/>
      <c r="C96" s="120"/>
      <c r="D96" s="120"/>
      <c r="E96" s="63">
        <f>$C$17+$C$48+$C$58+$C$65</f>
        <v>0</v>
      </c>
    </row>
    <row r="98" spans="4:7" x14ac:dyDescent="0.2">
      <c r="F98" s="8">
        <f>+E96-E95</f>
        <v>-10117278.589999996</v>
      </c>
      <c r="G98" s="78" t="s">
        <v>350</v>
      </c>
    </row>
    <row r="99" spans="4:7" x14ac:dyDescent="0.2">
      <c r="D99" s="75" t="s">
        <v>267</v>
      </c>
      <c r="E99" s="70">
        <v>10117278.59</v>
      </c>
      <c r="G99" s="78" t="s">
        <v>351</v>
      </c>
    </row>
    <row r="100" spans="4:7" x14ac:dyDescent="0.2">
      <c r="E100" s="71" t="str">
        <f>IF(E96=E99,"despesa OK","Verificar Diferença")</f>
        <v>Verificar Diferença</v>
      </c>
    </row>
  </sheetData>
  <mergeCells count="24">
    <mergeCell ref="A86:C86"/>
    <mergeCell ref="A88:C88"/>
    <mergeCell ref="D87:E87"/>
    <mergeCell ref="A96:D96"/>
    <mergeCell ref="A89:E89"/>
    <mergeCell ref="A92:B92"/>
    <mergeCell ref="A93:B93"/>
    <mergeCell ref="A94:B94"/>
    <mergeCell ref="A1:C1"/>
    <mergeCell ref="B3:C3"/>
    <mergeCell ref="B4:C4"/>
    <mergeCell ref="B5:C5"/>
    <mergeCell ref="A95:D95"/>
    <mergeCell ref="A83:B83"/>
    <mergeCell ref="A48:B48"/>
    <mergeCell ref="A58:B58"/>
    <mergeCell ref="A65:B65"/>
    <mergeCell ref="A74:B74"/>
    <mergeCell ref="B6:C6"/>
    <mergeCell ref="B7:C7"/>
    <mergeCell ref="B8:C8"/>
    <mergeCell ref="A17:B17"/>
    <mergeCell ref="A84:C84"/>
    <mergeCell ref="A85:C85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5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01"/>
  <sheetViews>
    <sheetView showGridLines="0" view="pageBreakPreview" topLeftCell="A79" zoomScale="130" zoomScaleNormal="115" zoomScaleSheetLayoutView="130" workbookViewId="0">
      <selection activeCell="I24" sqref="I24"/>
    </sheetView>
  </sheetViews>
  <sheetFormatPr defaultRowHeight="12.75" x14ac:dyDescent="0.2"/>
  <cols>
    <col min="1" max="1" width="25.7109375" customWidth="1"/>
    <col min="2" max="2" width="70.7109375" customWidth="1"/>
    <col min="3" max="3" width="17.7109375" style="8" bestFit="1" customWidth="1"/>
    <col min="4" max="5" width="15.7109375" style="77" customWidth="1"/>
    <col min="6" max="6" width="14" style="77" bestFit="1" customWidth="1"/>
    <col min="7" max="7" width="19.28515625" style="77" bestFit="1" customWidth="1"/>
  </cols>
  <sheetData>
    <row r="1" spans="1:3" x14ac:dyDescent="0.2">
      <c r="A1" s="117" t="s">
        <v>240</v>
      </c>
      <c r="B1" s="117"/>
      <c r="C1" s="117"/>
    </row>
    <row r="3" spans="1:3" x14ac:dyDescent="0.2">
      <c r="A3" s="2" t="s">
        <v>48</v>
      </c>
      <c r="B3" s="119" t="s">
        <v>241</v>
      </c>
      <c r="C3" s="116"/>
    </row>
    <row r="4" spans="1:3" x14ac:dyDescent="0.2">
      <c r="A4" s="2" t="s">
        <v>49</v>
      </c>
      <c r="B4" s="120" t="s">
        <v>242</v>
      </c>
      <c r="C4" s="120"/>
    </row>
    <row r="5" spans="1:3" x14ac:dyDescent="0.2">
      <c r="A5" s="2" t="s">
        <v>50</v>
      </c>
      <c r="B5" s="121" t="s">
        <v>354</v>
      </c>
      <c r="C5" s="120"/>
    </row>
    <row r="6" spans="1:3" x14ac:dyDescent="0.2">
      <c r="A6" s="2" t="s">
        <v>51</v>
      </c>
      <c r="B6" s="120" t="s">
        <v>243</v>
      </c>
      <c r="C6" s="120"/>
    </row>
    <row r="7" spans="1:3" x14ac:dyDescent="0.2">
      <c r="A7" s="2" t="s">
        <v>52</v>
      </c>
      <c r="B7" s="128" t="s">
        <v>367</v>
      </c>
      <c r="C7" s="128"/>
    </row>
    <row r="8" spans="1:3" x14ac:dyDescent="0.2">
      <c r="A8" s="2" t="s">
        <v>53</v>
      </c>
      <c r="B8" s="129">
        <v>42965</v>
      </c>
      <c r="C8" s="120"/>
    </row>
    <row r="10" spans="1:3" x14ac:dyDescent="0.2">
      <c r="A10" s="4" t="s">
        <v>245</v>
      </c>
    </row>
    <row r="12" spans="1:3" x14ac:dyDescent="0.2">
      <c r="A12" s="3" t="s">
        <v>54</v>
      </c>
      <c r="B12" s="3" t="s">
        <v>55</v>
      </c>
      <c r="C12" s="11" t="s">
        <v>262</v>
      </c>
    </row>
    <row r="13" spans="1:3" x14ac:dyDescent="0.2">
      <c r="A13" s="2" t="s">
        <v>57</v>
      </c>
      <c r="B13" s="5" t="s">
        <v>17</v>
      </c>
      <c r="C13" s="10">
        <f>'Despesa - Access'!J2</f>
        <v>0</v>
      </c>
    </row>
    <row r="14" spans="1:3" x14ac:dyDescent="0.2">
      <c r="A14" s="2" t="s">
        <v>58</v>
      </c>
      <c r="B14" s="5" t="s">
        <v>18</v>
      </c>
      <c r="C14" s="10">
        <f>'Despesa - Access'!J3</f>
        <v>0</v>
      </c>
    </row>
    <row r="15" spans="1:3" x14ac:dyDescent="0.2">
      <c r="A15" s="2" t="s">
        <v>59</v>
      </c>
      <c r="B15" s="5" t="s">
        <v>259</v>
      </c>
      <c r="C15" s="10">
        <f>'Despesa - Access'!J4</f>
        <v>0</v>
      </c>
    </row>
    <row r="16" spans="1:3" ht="51" x14ac:dyDescent="0.2">
      <c r="A16" s="6" t="s">
        <v>60</v>
      </c>
      <c r="B16" s="5" t="s">
        <v>264</v>
      </c>
      <c r="C16" s="10">
        <f>'Despesa - Access'!J5</f>
        <v>0</v>
      </c>
    </row>
    <row r="17" spans="1:5" x14ac:dyDescent="0.2">
      <c r="A17" s="118" t="s">
        <v>87</v>
      </c>
      <c r="B17" s="118"/>
      <c r="C17" s="10">
        <f>SUM(C13:C16)</f>
        <v>0</v>
      </c>
      <c r="D17" s="77">
        <v>7415672.5999999996</v>
      </c>
      <c r="E17" s="77">
        <f>C17-D17</f>
        <v>-7415672.5999999996</v>
      </c>
    </row>
    <row r="19" spans="1:5" x14ac:dyDescent="0.2">
      <c r="A19" s="4" t="s">
        <v>88</v>
      </c>
    </row>
    <row r="21" spans="1:5" x14ac:dyDescent="0.2">
      <c r="A21" s="3" t="s">
        <v>54</v>
      </c>
      <c r="B21" s="3" t="s">
        <v>55</v>
      </c>
      <c r="C21" s="11" t="s">
        <v>261</v>
      </c>
    </row>
    <row r="22" spans="1:5" x14ac:dyDescent="0.2">
      <c r="A22" s="2" t="s">
        <v>57</v>
      </c>
      <c r="B22" s="2" t="s">
        <v>19</v>
      </c>
      <c r="C22" s="9">
        <f>'Despesa - Access'!J6</f>
        <v>0</v>
      </c>
    </row>
    <row r="23" spans="1:5" x14ac:dyDescent="0.2">
      <c r="A23" s="2" t="s">
        <v>58</v>
      </c>
      <c r="B23" s="2" t="s">
        <v>20</v>
      </c>
      <c r="C23" s="9">
        <f>'Despesa - Access'!J7</f>
        <v>0</v>
      </c>
    </row>
    <row r="24" spans="1:5" x14ac:dyDescent="0.2">
      <c r="A24" s="2" t="s">
        <v>59</v>
      </c>
      <c r="B24" s="2" t="s">
        <v>21</v>
      </c>
      <c r="C24" s="9">
        <f>'Despesa - Access'!J8</f>
        <v>0</v>
      </c>
    </row>
    <row r="25" spans="1:5" x14ac:dyDescent="0.2">
      <c r="A25" s="2" t="s">
        <v>60</v>
      </c>
      <c r="B25" s="2" t="s">
        <v>22</v>
      </c>
      <c r="C25" s="9">
        <f>'Despesa - Access'!J9</f>
        <v>0</v>
      </c>
    </row>
    <row r="26" spans="1:5" x14ac:dyDescent="0.2">
      <c r="A26" s="2" t="s">
        <v>61</v>
      </c>
      <c r="B26" s="2" t="s">
        <v>23</v>
      </c>
      <c r="C26" s="9">
        <f>'Despesa - Access'!J10</f>
        <v>0</v>
      </c>
    </row>
    <row r="27" spans="1:5" x14ac:dyDescent="0.2">
      <c r="A27" s="2" t="s">
        <v>62</v>
      </c>
      <c r="B27" s="2" t="s">
        <v>84</v>
      </c>
      <c r="C27" s="9">
        <f>'Despesa - Access'!J11</f>
        <v>0</v>
      </c>
    </row>
    <row r="28" spans="1:5" x14ac:dyDescent="0.2">
      <c r="A28" s="2" t="s">
        <v>63</v>
      </c>
      <c r="B28" s="2" t="s">
        <v>24</v>
      </c>
      <c r="C28" s="9">
        <f>'Despesa - Access'!J12</f>
        <v>0</v>
      </c>
    </row>
    <row r="29" spans="1:5" x14ac:dyDescent="0.2">
      <c r="A29" s="2" t="s">
        <v>64</v>
      </c>
      <c r="B29" s="2" t="s">
        <v>25</v>
      </c>
      <c r="C29" s="9">
        <f>'Despesa - Access'!J13</f>
        <v>0</v>
      </c>
    </row>
    <row r="30" spans="1:5" x14ac:dyDescent="0.2">
      <c r="A30" s="2" t="s">
        <v>65</v>
      </c>
      <c r="B30" s="2" t="s">
        <v>26</v>
      </c>
      <c r="C30" s="9">
        <f>'Despesa - Access'!J14</f>
        <v>0</v>
      </c>
    </row>
    <row r="31" spans="1:5" x14ac:dyDescent="0.2">
      <c r="A31" s="2" t="s">
        <v>66</v>
      </c>
      <c r="B31" s="2" t="s">
        <v>27</v>
      </c>
      <c r="C31" s="9">
        <f>'Despesa - Access'!J15</f>
        <v>0</v>
      </c>
    </row>
    <row r="32" spans="1:5" x14ac:dyDescent="0.2">
      <c r="A32" s="2" t="s">
        <v>67</v>
      </c>
      <c r="B32" s="2" t="s">
        <v>28</v>
      </c>
      <c r="C32" s="9">
        <f>'Despesa - Access'!J16</f>
        <v>0</v>
      </c>
    </row>
    <row r="33" spans="1:5" x14ac:dyDescent="0.2">
      <c r="A33" s="2" t="s">
        <v>68</v>
      </c>
      <c r="B33" s="2" t="s">
        <v>29</v>
      </c>
      <c r="C33" s="9">
        <f>'Despesa - Access'!J17</f>
        <v>0</v>
      </c>
    </row>
    <row r="34" spans="1:5" ht="63.75" x14ac:dyDescent="0.2">
      <c r="A34" s="6" t="s">
        <v>69</v>
      </c>
      <c r="B34" s="7" t="s">
        <v>265</v>
      </c>
      <c r="C34" s="9">
        <f>'Despesa - Access'!J18</f>
        <v>0</v>
      </c>
    </row>
    <row r="35" spans="1:5" x14ac:dyDescent="0.2">
      <c r="A35" s="2" t="s">
        <v>70</v>
      </c>
      <c r="B35" s="2" t="s">
        <v>30</v>
      </c>
      <c r="C35" s="9">
        <f>'Despesa - Access'!J19</f>
        <v>0</v>
      </c>
    </row>
    <row r="36" spans="1:5" x14ac:dyDescent="0.2">
      <c r="A36" s="2" t="s">
        <v>71</v>
      </c>
      <c r="B36" s="2" t="s">
        <v>254</v>
      </c>
      <c r="C36" s="9">
        <f>'Despesa - Access'!J20</f>
        <v>0</v>
      </c>
    </row>
    <row r="37" spans="1:5" x14ac:dyDescent="0.2">
      <c r="A37" s="2" t="s">
        <v>72</v>
      </c>
      <c r="B37" s="2" t="s">
        <v>31</v>
      </c>
      <c r="C37" s="9">
        <f>'Despesa - Access'!J21</f>
        <v>0</v>
      </c>
    </row>
    <row r="38" spans="1:5" ht="25.5" x14ac:dyDescent="0.2">
      <c r="A38" s="6" t="s">
        <v>73</v>
      </c>
      <c r="B38" s="25" t="s">
        <v>85</v>
      </c>
      <c r="C38" s="9">
        <f>'Despesa - Access'!J22</f>
        <v>0</v>
      </c>
    </row>
    <row r="39" spans="1:5" x14ac:dyDescent="0.2">
      <c r="A39" s="2" t="s">
        <v>74</v>
      </c>
      <c r="B39" s="2" t="s">
        <v>32</v>
      </c>
      <c r="C39" s="9">
        <f>'Despesa - Access'!J23</f>
        <v>0</v>
      </c>
    </row>
    <row r="40" spans="1:5" x14ac:dyDescent="0.2">
      <c r="A40" s="2" t="s">
        <v>75</v>
      </c>
      <c r="B40" s="2" t="s">
        <v>33</v>
      </c>
      <c r="C40" s="9">
        <f>'Despesa - Access'!J24</f>
        <v>0</v>
      </c>
    </row>
    <row r="41" spans="1:5" x14ac:dyDescent="0.2">
      <c r="A41" s="2" t="s">
        <v>76</v>
      </c>
      <c r="B41" s="2" t="s">
        <v>34</v>
      </c>
      <c r="C41" s="9">
        <f>'Despesa - Access'!J25</f>
        <v>0</v>
      </c>
    </row>
    <row r="42" spans="1:5" x14ac:dyDescent="0.2">
      <c r="A42" s="2" t="s">
        <v>77</v>
      </c>
      <c r="B42" s="2" t="s">
        <v>35</v>
      </c>
      <c r="C42" s="9">
        <f>'Despesa - Access'!J26</f>
        <v>0</v>
      </c>
    </row>
    <row r="43" spans="1:5" x14ac:dyDescent="0.2">
      <c r="A43" s="2" t="s">
        <v>78</v>
      </c>
      <c r="B43" s="2" t="s">
        <v>36</v>
      </c>
      <c r="C43" s="9">
        <f>'Despesa - Access'!J27</f>
        <v>0</v>
      </c>
    </row>
    <row r="44" spans="1:5" x14ac:dyDescent="0.2">
      <c r="A44" s="2" t="s">
        <v>79</v>
      </c>
      <c r="B44" s="2" t="s">
        <v>37</v>
      </c>
      <c r="C44" s="9">
        <f>'Despesa - Access'!J28</f>
        <v>0</v>
      </c>
    </row>
    <row r="45" spans="1:5" x14ac:dyDescent="0.2">
      <c r="A45" s="2" t="s">
        <v>80</v>
      </c>
      <c r="B45" s="2" t="s">
        <v>86</v>
      </c>
      <c r="C45" s="9">
        <f>'Despesa - Access'!J29</f>
        <v>0</v>
      </c>
    </row>
    <row r="46" spans="1:5" x14ac:dyDescent="0.2">
      <c r="A46" s="2" t="s">
        <v>81</v>
      </c>
      <c r="B46" s="2" t="s">
        <v>38</v>
      </c>
      <c r="C46" s="9">
        <f>'Despesa - Access'!J30</f>
        <v>0</v>
      </c>
    </row>
    <row r="47" spans="1:5" x14ac:dyDescent="0.2">
      <c r="A47" s="2" t="s">
        <v>82</v>
      </c>
      <c r="B47" s="2" t="s">
        <v>39</v>
      </c>
      <c r="C47" s="9">
        <f>'Despesa - Access'!J31</f>
        <v>0</v>
      </c>
    </row>
    <row r="48" spans="1:5" x14ac:dyDescent="0.2">
      <c r="A48" s="118" t="s">
        <v>87</v>
      </c>
      <c r="B48" s="118"/>
      <c r="C48" s="10">
        <f>SUM(C22:C47)</f>
        <v>0</v>
      </c>
      <c r="D48" s="77">
        <v>2115397.31</v>
      </c>
      <c r="E48" s="77">
        <f>C48-D48</f>
        <v>-2115397.31</v>
      </c>
    </row>
    <row r="50" spans="1:4" x14ac:dyDescent="0.2">
      <c r="A50" s="4" t="s">
        <v>246</v>
      </c>
    </row>
    <row r="52" spans="1:4" x14ac:dyDescent="0.2">
      <c r="A52" s="3" t="s">
        <v>54</v>
      </c>
      <c r="B52" s="3" t="s">
        <v>55</v>
      </c>
      <c r="C52" s="11" t="s">
        <v>262</v>
      </c>
    </row>
    <row r="53" spans="1:4" x14ac:dyDescent="0.2">
      <c r="A53" s="2" t="s">
        <v>57</v>
      </c>
      <c r="B53" s="2" t="s">
        <v>41</v>
      </c>
      <c r="C53" s="9">
        <f>'Despesa - Access'!J32</f>
        <v>0</v>
      </c>
    </row>
    <row r="54" spans="1:4" x14ac:dyDescent="0.2">
      <c r="A54" s="2" t="s">
        <v>58</v>
      </c>
      <c r="B54" s="2" t="s">
        <v>42</v>
      </c>
      <c r="C54" s="9">
        <f>'Despesa - Access'!J33</f>
        <v>0</v>
      </c>
    </row>
    <row r="55" spans="1:4" x14ac:dyDescent="0.2">
      <c r="A55" s="2" t="s">
        <v>59</v>
      </c>
      <c r="B55" s="2" t="s">
        <v>83</v>
      </c>
      <c r="C55" s="9">
        <f>'Despesa - Access'!J34</f>
        <v>0</v>
      </c>
    </row>
    <row r="56" spans="1:4" x14ac:dyDescent="0.2">
      <c r="A56" s="2" t="s">
        <v>60</v>
      </c>
      <c r="B56" s="2" t="s">
        <v>43</v>
      </c>
      <c r="C56" s="9">
        <f>'Despesa - Access'!J35</f>
        <v>0</v>
      </c>
    </row>
    <row r="57" spans="1:4" x14ac:dyDescent="0.2">
      <c r="A57" s="2" t="s">
        <v>61</v>
      </c>
      <c r="B57" s="2" t="s">
        <v>44</v>
      </c>
      <c r="C57" s="9">
        <f>'Despesa - Access'!J36</f>
        <v>0</v>
      </c>
    </row>
    <row r="58" spans="1:4" x14ac:dyDescent="0.2">
      <c r="A58" s="118" t="s">
        <v>87</v>
      </c>
      <c r="B58" s="118"/>
      <c r="C58" s="10">
        <f>SUM(C53:C57)</f>
        <v>0</v>
      </c>
      <c r="D58" s="77" t="s">
        <v>353</v>
      </c>
    </row>
    <row r="60" spans="1:4" x14ac:dyDescent="0.2">
      <c r="A60" s="4" t="s">
        <v>89</v>
      </c>
    </row>
    <row r="62" spans="1:4" x14ac:dyDescent="0.2">
      <c r="A62" s="3" t="s">
        <v>54</v>
      </c>
      <c r="B62" s="3" t="s">
        <v>55</v>
      </c>
      <c r="C62" s="11" t="s">
        <v>261</v>
      </c>
    </row>
    <row r="63" spans="1:4" x14ac:dyDescent="0.2">
      <c r="A63" s="2" t="s">
        <v>57</v>
      </c>
      <c r="B63" s="2" t="s">
        <v>46</v>
      </c>
      <c r="C63" s="9">
        <f>'Despesa - Access'!J37</f>
        <v>0</v>
      </c>
    </row>
    <row r="64" spans="1:4" x14ac:dyDescent="0.2">
      <c r="A64" s="2" t="s">
        <v>58</v>
      </c>
      <c r="B64" s="2" t="s">
        <v>47</v>
      </c>
      <c r="C64" s="9">
        <f>'Despesa - Access'!J38</f>
        <v>0</v>
      </c>
    </row>
    <row r="65" spans="1:3" x14ac:dyDescent="0.2">
      <c r="A65" s="118" t="s">
        <v>87</v>
      </c>
      <c r="B65" s="118"/>
      <c r="C65" s="10">
        <f>SUM(C63:C64)</f>
        <v>0</v>
      </c>
    </row>
    <row r="67" spans="1:3" x14ac:dyDescent="0.2">
      <c r="A67" s="4" t="s">
        <v>90</v>
      </c>
    </row>
    <row r="69" spans="1:3" x14ac:dyDescent="0.2">
      <c r="A69" s="3" t="s">
        <v>54</v>
      </c>
      <c r="B69" s="3" t="s">
        <v>55</v>
      </c>
      <c r="C69" s="11" t="s">
        <v>262</v>
      </c>
    </row>
    <row r="70" spans="1:3" x14ac:dyDescent="0.2">
      <c r="A70" s="2" t="s">
        <v>57</v>
      </c>
      <c r="B70" s="2" t="s">
        <v>91</v>
      </c>
      <c r="C70" s="9">
        <f>'Financeiro - Access'!K2</f>
        <v>0</v>
      </c>
    </row>
    <row r="71" spans="1:3" x14ac:dyDescent="0.2">
      <c r="A71" s="2" t="s">
        <v>58</v>
      </c>
      <c r="B71" s="2" t="s">
        <v>92</v>
      </c>
      <c r="C71" s="9">
        <f>'Financeiro - Access'!K3</f>
        <v>0</v>
      </c>
    </row>
    <row r="72" spans="1:3" x14ac:dyDescent="0.2">
      <c r="A72" s="2" t="s">
        <v>59</v>
      </c>
      <c r="B72" s="2" t="s">
        <v>161</v>
      </c>
      <c r="C72" s="9">
        <f>'Financeiro - Access'!K4</f>
        <v>0</v>
      </c>
    </row>
    <row r="73" spans="1:3" x14ac:dyDescent="0.2">
      <c r="A73" s="2" t="s">
        <v>60</v>
      </c>
      <c r="B73" s="2" t="s">
        <v>255</v>
      </c>
      <c r="C73" s="9">
        <f>'Financeiro - Access'!K5</f>
        <v>0</v>
      </c>
    </row>
    <row r="74" spans="1:3" x14ac:dyDescent="0.2">
      <c r="A74" s="118" t="s">
        <v>87</v>
      </c>
      <c r="B74" s="118"/>
      <c r="C74" s="10">
        <f>SUM(C70:C73)</f>
        <v>0</v>
      </c>
    </row>
    <row r="76" spans="1:3" x14ac:dyDescent="0.2">
      <c r="A76" s="4" t="s">
        <v>239</v>
      </c>
    </row>
    <row r="78" spans="1:3" x14ac:dyDescent="0.2">
      <c r="A78" s="3" t="s">
        <v>54</v>
      </c>
      <c r="B78" s="3" t="s">
        <v>55</v>
      </c>
      <c r="C78" s="11" t="s">
        <v>261</v>
      </c>
    </row>
    <row r="79" spans="1:3" x14ac:dyDescent="0.2">
      <c r="A79" s="2" t="s">
        <v>57</v>
      </c>
      <c r="B79" s="2" t="s">
        <v>256</v>
      </c>
      <c r="C79" s="9"/>
    </row>
    <row r="80" spans="1:3" x14ac:dyDescent="0.2">
      <c r="A80" s="2" t="s">
        <v>58</v>
      </c>
      <c r="B80" s="2" t="s">
        <v>257</v>
      </c>
      <c r="C80" s="9"/>
    </row>
    <row r="81" spans="1:7" x14ac:dyDescent="0.2">
      <c r="A81" s="2" t="s">
        <v>59</v>
      </c>
      <c r="B81" s="2" t="s">
        <v>258</v>
      </c>
      <c r="C81" s="9"/>
    </row>
    <row r="82" spans="1:7" x14ac:dyDescent="0.2">
      <c r="A82" s="2" t="s">
        <v>60</v>
      </c>
      <c r="B82" s="2" t="s">
        <v>93</v>
      </c>
      <c r="C82" s="9"/>
    </row>
    <row r="83" spans="1:7" x14ac:dyDescent="0.2">
      <c r="A83" s="118" t="s">
        <v>87</v>
      </c>
      <c r="B83" s="118"/>
      <c r="C83" s="10">
        <f>SUM(C79:C82)</f>
        <v>0</v>
      </c>
    </row>
    <row r="84" spans="1:7" x14ac:dyDescent="0.2">
      <c r="A84" s="130" t="s">
        <v>310</v>
      </c>
      <c r="B84" s="130"/>
      <c r="C84" s="130"/>
    </row>
    <row r="85" spans="1:7" x14ac:dyDescent="0.2">
      <c r="A85" s="137" t="s">
        <v>368</v>
      </c>
      <c r="B85" s="138"/>
      <c r="C85" s="138"/>
    </row>
    <row r="86" spans="1:7" x14ac:dyDescent="0.2">
      <c r="A86" s="141"/>
      <c r="B86" s="141"/>
      <c r="C86" s="141"/>
    </row>
    <row r="87" spans="1:7" x14ac:dyDescent="0.2">
      <c r="D87" s="132"/>
      <c r="E87" s="132"/>
    </row>
    <row r="88" spans="1:7" x14ac:dyDescent="0.2">
      <c r="A88" s="140"/>
      <c r="B88" s="140"/>
      <c r="C88" s="140"/>
    </row>
    <row r="89" spans="1:7" x14ac:dyDescent="0.2">
      <c r="A89" s="136" t="s">
        <v>170</v>
      </c>
      <c r="B89" s="136"/>
      <c r="C89" s="136"/>
      <c r="D89" s="136"/>
      <c r="E89" s="136"/>
      <c r="F89"/>
      <c r="G89"/>
    </row>
    <row r="90" spans="1:7" x14ac:dyDescent="0.2">
      <c r="A90" s="83"/>
      <c r="B90" s="83"/>
      <c r="C90" s="83"/>
      <c r="D90"/>
      <c r="E90"/>
      <c r="F90"/>
      <c r="G90"/>
    </row>
    <row r="91" spans="1:7" x14ac:dyDescent="0.2">
      <c r="C91" s="11" t="s">
        <v>177</v>
      </c>
      <c r="D91" s="3" t="s">
        <v>176</v>
      </c>
      <c r="E91" s="3" t="s">
        <v>87</v>
      </c>
      <c r="F91"/>
      <c r="G91"/>
    </row>
    <row r="92" spans="1:7" x14ac:dyDescent="0.2">
      <c r="A92" s="119" t="s">
        <v>352</v>
      </c>
      <c r="B92" s="116"/>
      <c r="C92" s="9">
        <v>68815044.629999995</v>
      </c>
      <c r="D92" s="9">
        <f>'Anexo I - Jun'!C92</f>
        <v>59275980.719999999</v>
      </c>
      <c r="E92" s="9">
        <f>+C92-D92</f>
        <v>9539063.9099999964</v>
      </c>
      <c r="F92"/>
      <c r="G92"/>
    </row>
    <row r="93" spans="1:7" x14ac:dyDescent="0.2">
      <c r="A93" s="119"/>
      <c r="B93" s="116"/>
      <c r="C93" s="9">
        <v>0</v>
      </c>
      <c r="D93" s="9" t="e">
        <f>'Anexo I - Jan'!#REF!</f>
        <v>#REF!</v>
      </c>
      <c r="E93" s="9">
        <v>0</v>
      </c>
      <c r="F93"/>
      <c r="G93"/>
    </row>
    <row r="94" spans="1:7" x14ac:dyDescent="0.2">
      <c r="A94" s="119" t="s">
        <v>238</v>
      </c>
      <c r="B94" s="116"/>
      <c r="C94" s="9">
        <v>0</v>
      </c>
      <c r="D94" s="9" t="e">
        <f>'Anexo I - Jan'!#REF!</f>
        <v>#REF!</v>
      </c>
      <c r="E94" s="9">
        <v>0</v>
      </c>
      <c r="F94"/>
      <c r="G94"/>
    </row>
    <row r="95" spans="1:7" x14ac:dyDescent="0.2">
      <c r="A95" s="120" t="s">
        <v>168</v>
      </c>
      <c r="B95" s="120"/>
      <c r="C95" s="120"/>
      <c r="D95" s="120"/>
      <c r="E95" s="63">
        <f>SUM(E92:E94)</f>
        <v>9539063.9099999964</v>
      </c>
      <c r="F95"/>
      <c r="G95"/>
    </row>
    <row r="96" spans="1:7" x14ac:dyDescent="0.2">
      <c r="A96" s="120" t="s">
        <v>169</v>
      </c>
      <c r="B96" s="120"/>
      <c r="C96" s="120"/>
      <c r="D96" s="120"/>
      <c r="E96" s="63">
        <f>$C$17+$C$48+$C$58+$C$65</f>
        <v>0</v>
      </c>
      <c r="F96"/>
      <c r="G96"/>
    </row>
    <row r="97" spans="4:7" x14ac:dyDescent="0.2">
      <c r="D97"/>
      <c r="E97"/>
      <c r="F97"/>
      <c r="G97"/>
    </row>
    <row r="98" spans="4:7" x14ac:dyDescent="0.2">
      <c r="D98"/>
      <c r="E98"/>
      <c r="F98" s="8">
        <f>+E96-E95</f>
        <v>-9539063.9099999964</v>
      </c>
      <c r="G98" s="78" t="s">
        <v>350</v>
      </c>
    </row>
    <row r="99" spans="4:7" x14ac:dyDescent="0.2">
      <c r="D99" s="71" t="s">
        <v>267</v>
      </c>
      <c r="E99" s="70">
        <f>7415672.6+2115397.31+7994</f>
        <v>9539063.9100000001</v>
      </c>
      <c r="F99"/>
      <c r="G99" s="78" t="s">
        <v>351</v>
      </c>
    </row>
    <row r="100" spans="4:7" x14ac:dyDescent="0.2">
      <c r="D100"/>
      <c r="E100" s="71" t="str">
        <f>IF(E96=E99,"despesa OK","Verificar Diferença")</f>
        <v>Verificar Diferença</v>
      </c>
      <c r="F100"/>
      <c r="G100"/>
    </row>
    <row r="101" spans="4:7" x14ac:dyDescent="0.2">
      <c r="D101"/>
      <c r="E101"/>
      <c r="F101"/>
      <c r="G101"/>
    </row>
  </sheetData>
  <mergeCells count="24">
    <mergeCell ref="A92:B92"/>
    <mergeCell ref="A93:B93"/>
    <mergeCell ref="A94:B94"/>
    <mergeCell ref="A83:B83"/>
    <mergeCell ref="A48:B48"/>
    <mergeCell ref="A58:B58"/>
    <mergeCell ref="A65:B65"/>
    <mergeCell ref="A74:B74"/>
    <mergeCell ref="A96:D96"/>
    <mergeCell ref="A1:C1"/>
    <mergeCell ref="B3:C3"/>
    <mergeCell ref="B4:C4"/>
    <mergeCell ref="B5:C5"/>
    <mergeCell ref="B6:C6"/>
    <mergeCell ref="B7:C7"/>
    <mergeCell ref="B8:C8"/>
    <mergeCell ref="A17:B17"/>
    <mergeCell ref="A84:C84"/>
    <mergeCell ref="A85:C85"/>
    <mergeCell ref="A95:D95"/>
    <mergeCell ref="A86:C86"/>
    <mergeCell ref="A88:C88"/>
    <mergeCell ref="D87:E87"/>
    <mergeCell ref="A89:E89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6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00"/>
  <sheetViews>
    <sheetView showGridLines="0" view="pageBreakPreview" topLeftCell="A76" zoomScale="130" zoomScaleNormal="100" zoomScaleSheetLayoutView="130" workbookViewId="0">
      <selection activeCell="I24" sqref="I24"/>
    </sheetView>
  </sheetViews>
  <sheetFormatPr defaultRowHeight="12.75" x14ac:dyDescent="0.2"/>
  <cols>
    <col min="1" max="1" width="25.7109375" customWidth="1"/>
    <col min="2" max="2" width="70.7109375" customWidth="1"/>
    <col min="3" max="3" width="15.7109375" style="8" customWidth="1"/>
    <col min="4" max="4" width="17.85546875" style="69" customWidth="1"/>
    <col min="5" max="5" width="15.7109375" style="69" customWidth="1"/>
    <col min="6" max="6" width="10.140625" bestFit="1" customWidth="1"/>
    <col min="7" max="7" width="19.28515625" bestFit="1" customWidth="1"/>
  </cols>
  <sheetData>
    <row r="1" spans="1:3" x14ac:dyDescent="0.2">
      <c r="A1" s="117" t="s">
        <v>240</v>
      </c>
      <c r="B1" s="117"/>
      <c r="C1" s="117"/>
    </row>
    <row r="3" spans="1:3" x14ac:dyDescent="0.2">
      <c r="A3" s="2" t="s">
        <v>48</v>
      </c>
      <c r="B3" s="119" t="s">
        <v>241</v>
      </c>
      <c r="C3" s="116"/>
    </row>
    <row r="4" spans="1:3" x14ac:dyDescent="0.2">
      <c r="A4" s="2" t="s">
        <v>49</v>
      </c>
      <c r="B4" s="120" t="s">
        <v>242</v>
      </c>
      <c r="C4" s="120"/>
    </row>
    <row r="5" spans="1:3" x14ac:dyDescent="0.2">
      <c r="A5" s="2" t="s">
        <v>50</v>
      </c>
      <c r="B5" s="121" t="s">
        <v>354</v>
      </c>
      <c r="C5" s="120"/>
    </row>
    <row r="6" spans="1:3" x14ac:dyDescent="0.2">
      <c r="A6" s="2" t="s">
        <v>51</v>
      </c>
      <c r="B6" s="120" t="s">
        <v>243</v>
      </c>
      <c r="C6" s="120"/>
    </row>
    <row r="7" spans="1:3" x14ac:dyDescent="0.2">
      <c r="A7" s="2" t="s">
        <v>52</v>
      </c>
      <c r="B7" s="113" t="s">
        <v>369</v>
      </c>
      <c r="C7" s="114"/>
    </row>
    <row r="8" spans="1:3" x14ac:dyDescent="0.2">
      <c r="A8" s="2" t="s">
        <v>53</v>
      </c>
      <c r="B8" s="115">
        <v>42998</v>
      </c>
      <c r="C8" s="116"/>
    </row>
    <row r="10" spans="1:3" x14ac:dyDescent="0.2">
      <c r="A10" s="4" t="s">
        <v>245</v>
      </c>
    </row>
    <row r="12" spans="1:3" x14ac:dyDescent="0.2">
      <c r="A12" s="3" t="s">
        <v>54</v>
      </c>
      <c r="B12" s="3" t="s">
        <v>55</v>
      </c>
      <c r="C12" s="11" t="s">
        <v>262</v>
      </c>
    </row>
    <row r="13" spans="1:3" x14ac:dyDescent="0.2">
      <c r="A13" s="2" t="s">
        <v>57</v>
      </c>
      <c r="B13" s="5" t="s">
        <v>17</v>
      </c>
      <c r="C13" s="10">
        <f>'Despesa - Access'!K2</f>
        <v>0</v>
      </c>
    </row>
    <row r="14" spans="1:3" x14ac:dyDescent="0.2">
      <c r="A14" s="2" t="s">
        <v>58</v>
      </c>
      <c r="B14" s="5" t="s">
        <v>18</v>
      </c>
      <c r="C14" s="10">
        <f>'Despesa - Access'!K3</f>
        <v>0</v>
      </c>
    </row>
    <row r="15" spans="1:3" x14ac:dyDescent="0.2">
      <c r="A15" s="2" t="s">
        <v>59</v>
      </c>
      <c r="B15" s="5" t="s">
        <v>259</v>
      </c>
      <c r="C15" s="10">
        <f>'Despesa - Access'!K4</f>
        <v>0</v>
      </c>
    </row>
    <row r="16" spans="1:3" ht="51" x14ac:dyDescent="0.2">
      <c r="A16" s="6" t="s">
        <v>60</v>
      </c>
      <c r="B16" s="5" t="s">
        <v>264</v>
      </c>
      <c r="C16" s="10">
        <v>394.54</v>
      </c>
    </row>
    <row r="17" spans="1:5" x14ac:dyDescent="0.2">
      <c r="A17" s="118" t="s">
        <v>87</v>
      </c>
      <c r="B17" s="118"/>
      <c r="C17" s="10">
        <f>SUM(C13:C16)</f>
        <v>394.54</v>
      </c>
      <c r="D17" s="69">
        <v>7372155.5899999999</v>
      </c>
      <c r="E17" s="69">
        <f>+C17-D17</f>
        <v>-7371761.0499999998</v>
      </c>
    </row>
    <row r="19" spans="1:5" x14ac:dyDescent="0.2">
      <c r="A19" s="4" t="s">
        <v>88</v>
      </c>
    </row>
    <row r="21" spans="1:5" x14ac:dyDescent="0.2">
      <c r="A21" s="3" t="s">
        <v>54</v>
      </c>
      <c r="B21" s="3" t="s">
        <v>55</v>
      </c>
      <c r="C21" s="11" t="s">
        <v>262</v>
      </c>
    </row>
    <row r="22" spans="1:5" x14ac:dyDescent="0.2">
      <c r="A22" s="2" t="s">
        <v>57</v>
      </c>
      <c r="B22" s="2" t="s">
        <v>19</v>
      </c>
      <c r="C22" s="9">
        <f>'Despesa - Access'!K6</f>
        <v>0</v>
      </c>
    </row>
    <row r="23" spans="1:5" x14ac:dyDescent="0.2">
      <c r="A23" s="2" t="s">
        <v>58</v>
      </c>
      <c r="B23" s="2" t="s">
        <v>20</v>
      </c>
      <c r="C23" s="9">
        <f>'Despesa - Access'!K7</f>
        <v>0</v>
      </c>
    </row>
    <row r="24" spans="1:5" x14ac:dyDescent="0.2">
      <c r="A24" s="2" t="s">
        <v>59</v>
      </c>
      <c r="B24" s="2" t="s">
        <v>21</v>
      </c>
      <c r="C24" s="9">
        <f>'Despesa - Access'!K8</f>
        <v>0</v>
      </c>
    </row>
    <row r="25" spans="1:5" x14ac:dyDescent="0.2">
      <c r="A25" s="2" t="s">
        <v>60</v>
      </c>
      <c r="B25" s="2" t="s">
        <v>22</v>
      </c>
      <c r="C25" s="9">
        <f>'Despesa - Access'!K9</f>
        <v>0</v>
      </c>
    </row>
    <row r="26" spans="1:5" x14ac:dyDescent="0.2">
      <c r="A26" s="2" t="s">
        <v>61</v>
      </c>
      <c r="B26" s="2" t="s">
        <v>23</v>
      </c>
      <c r="C26" s="9">
        <f>'Despesa - Access'!K10</f>
        <v>0</v>
      </c>
    </row>
    <row r="27" spans="1:5" x14ac:dyDescent="0.2">
      <c r="A27" s="2" t="s">
        <v>62</v>
      </c>
      <c r="B27" s="2" t="s">
        <v>84</v>
      </c>
      <c r="C27" s="9">
        <f>'Despesa - Access'!K11</f>
        <v>0</v>
      </c>
    </row>
    <row r="28" spans="1:5" x14ac:dyDescent="0.2">
      <c r="A28" s="2" t="s">
        <v>63</v>
      </c>
      <c r="B28" s="2" t="s">
        <v>24</v>
      </c>
      <c r="C28" s="9">
        <f>'Despesa - Access'!K12</f>
        <v>0</v>
      </c>
    </row>
    <row r="29" spans="1:5" x14ac:dyDescent="0.2">
      <c r="A29" s="2" t="s">
        <v>64</v>
      </c>
      <c r="B29" s="2" t="s">
        <v>25</v>
      </c>
      <c r="C29" s="9">
        <f>'Despesa - Access'!K13</f>
        <v>0</v>
      </c>
    </row>
    <row r="30" spans="1:5" x14ac:dyDescent="0.2">
      <c r="A30" s="2" t="s">
        <v>65</v>
      </c>
      <c r="B30" s="2" t="s">
        <v>26</v>
      </c>
      <c r="C30" s="9">
        <f>'Despesa - Access'!K14</f>
        <v>0</v>
      </c>
    </row>
    <row r="31" spans="1:5" x14ac:dyDescent="0.2">
      <c r="A31" s="2" t="s">
        <v>66</v>
      </c>
      <c r="B31" s="2" t="s">
        <v>27</v>
      </c>
      <c r="C31" s="9">
        <f>'Despesa - Access'!K15</f>
        <v>0</v>
      </c>
    </row>
    <row r="32" spans="1:5" x14ac:dyDescent="0.2">
      <c r="A32" s="2" t="s">
        <v>67</v>
      </c>
      <c r="B32" s="2" t="s">
        <v>28</v>
      </c>
      <c r="C32" s="9">
        <f>'Despesa - Access'!K16</f>
        <v>0</v>
      </c>
    </row>
    <row r="33" spans="1:5" x14ac:dyDescent="0.2">
      <c r="A33" s="2" t="s">
        <v>68</v>
      </c>
      <c r="B33" s="2" t="s">
        <v>29</v>
      </c>
      <c r="C33" s="9">
        <f>'Despesa - Access'!K17</f>
        <v>0</v>
      </c>
    </row>
    <row r="34" spans="1:5" ht="63.75" x14ac:dyDescent="0.2">
      <c r="A34" s="6" t="s">
        <v>69</v>
      </c>
      <c r="B34" s="7" t="s">
        <v>266</v>
      </c>
      <c r="C34" s="9">
        <f>'Despesa - Access'!K18</f>
        <v>0</v>
      </c>
    </row>
    <row r="35" spans="1:5" x14ac:dyDescent="0.2">
      <c r="A35" s="2" t="s">
        <v>70</v>
      </c>
      <c r="B35" s="2" t="s">
        <v>30</v>
      </c>
      <c r="C35" s="9">
        <f>'Despesa - Access'!K19</f>
        <v>0</v>
      </c>
    </row>
    <row r="36" spans="1:5" x14ac:dyDescent="0.2">
      <c r="A36" s="2" t="s">
        <v>71</v>
      </c>
      <c r="B36" s="2" t="s">
        <v>254</v>
      </c>
      <c r="C36" s="9">
        <f>'Despesa - Access'!K20</f>
        <v>0</v>
      </c>
    </row>
    <row r="37" spans="1:5" x14ac:dyDescent="0.2">
      <c r="A37" s="2" t="s">
        <v>72</v>
      </c>
      <c r="B37" s="2" t="s">
        <v>31</v>
      </c>
      <c r="C37" s="9">
        <f>'Despesa - Access'!K21</f>
        <v>0</v>
      </c>
    </row>
    <row r="38" spans="1:5" ht="25.5" x14ac:dyDescent="0.2">
      <c r="A38" s="6" t="s">
        <v>73</v>
      </c>
      <c r="B38" s="25" t="s">
        <v>85</v>
      </c>
      <c r="C38" s="9">
        <f>'Despesa - Access'!K22</f>
        <v>0</v>
      </c>
    </row>
    <row r="39" spans="1:5" x14ac:dyDescent="0.2">
      <c r="A39" s="2" t="s">
        <v>74</v>
      </c>
      <c r="B39" s="2" t="s">
        <v>32</v>
      </c>
      <c r="C39" s="9">
        <f>'Despesa - Access'!K23</f>
        <v>0</v>
      </c>
    </row>
    <row r="40" spans="1:5" x14ac:dyDescent="0.2">
      <c r="A40" s="2" t="s">
        <v>75</v>
      </c>
      <c r="B40" s="2" t="s">
        <v>33</v>
      </c>
      <c r="C40" s="9">
        <f>'Despesa - Access'!K24</f>
        <v>0</v>
      </c>
    </row>
    <row r="41" spans="1:5" x14ac:dyDescent="0.2">
      <c r="A41" s="2" t="s">
        <v>76</v>
      </c>
      <c r="B41" s="2" t="s">
        <v>34</v>
      </c>
      <c r="C41" s="9">
        <f>'Despesa - Access'!K25</f>
        <v>0</v>
      </c>
    </row>
    <row r="42" spans="1:5" x14ac:dyDescent="0.2">
      <c r="A42" s="2" t="s">
        <v>77</v>
      </c>
      <c r="B42" s="2" t="s">
        <v>35</v>
      </c>
      <c r="C42" s="9">
        <f>'Despesa - Access'!K26</f>
        <v>0</v>
      </c>
    </row>
    <row r="43" spans="1:5" x14ac:dyDescent="0.2">
      <c r="A43" s="2" t="s">
        <v>78</v>
      </c>
      <c r="B43" s="2" t="s">
        <v>36</v>
      </c>
      <c r="C43" s="9">
        <f>'Despesa - Access'!K27</f>
        <v>0</v>
      </c>
    </row>
    <row r="44" spans="1:5" x14ac:dyDescent="0.2">
      <c r="A44" s="2" t="s">
        <v>79</v>
      </c>
      <c r="B44" s="2" t="s">
        <v>37</v>
      </c>
      <c r="C44" s="9">
        <f>'Despesa - Access'!K28</f>
        <v>0</v>
      </c>
    </row>
    <row r="45" spans="1:5" x14ac:dyDescent="0.2">
      <c r="A45" s="2" t="s">
        <v>80</v>
      </c>
      <c r="B45" s="2" t="s">
        <v>86</v>
      </c>
      <c r="C45" s="9">
        <f>'Despesa - Access'!K29</f>
        <v>0</v>
      </c>
    </row>
    <row r="46" spans="1:5" x14ac:dyDescent="0.2">
      <c r="A46" s="2" t="s">
        <v>81</v>
      </c>
      <c r="B46" s="2" t="s">
        <v>38</v>
      </c>
      <c r="C46" s="9">
        <f>'Despesa - Access'!K30</f>
        <v>0</v>
      </c>
    </row>
    <row r="47" spans="1:5" x14ac:dyDescent="0.2">
      <c r="A47" s="2" t="s">
        <v>82</v>
      </c>
      <c r="B47" s="2" t="s">
        <v>39</v>
      </c>
      <c r="C47" s="9">
        <f>'Despesa - Access'!K31</f>
        <v>0</v>
      </c>
    </row>
    <row r="48" spans="1:5" x14ac:dyDescent="0.2">
      <c r="A48" s="118" t="s">
        <v>87</v>
      </c>
      <c r="B48" s="118"/>
      <c r="C48" s="10">
        <f>SUM(C22:C47)</f>
        <v>0</v>
      </c>
      <c r="D48" s="69">
        <v>2410025.84</v>
      </c>
      <c r="E48" s="69">
        <f>+C48-D48</f>
        <v>-2410025.84</v>
      </c>
    </row>
    <row r="50" spans="1:5" x14ac:dyDescent="0.2">
      <c r="A50" s="4" t="s">
        <v>246</v>
      </c>
    </row>
    <row r="52" spans="1:5" x14ac:dyDescent="0.2">
      <c r="A52" s="3" t="s">
        <v>54</v>
      </c>
      <c r="B52" s="3" t="s">
        <v>55</v>
      </c>
      <c r="C52" s="11" t="s">
        <v>262</v>
      </c>
    </row>
    <row r="53" spans="1:5" x14ac:dyDescent="0.2">
      <c r="A53" s="2" t="s">
        <v>57</v>
      </c>
      <c r="B53" s="2" t="s">
        <v>41</v>
      </c>
      <c r="C53" s="9">
        <f>'Despesa - Access'!K33</f>
        <v>0</v>
      </c>
    </row>
    <row r="54" spans="1:5" x14ac:dyDescent="0.2">
      <c r="A54" s="2" t="s">
        <v>58</v>
      </c>
      <c r="B54" s="2" t="s">
        <v>42</v>
      </c>
      <c r="C54" s="9">
        <f>'Despesa - Access'!K34</f>
        <v>0</v>
      </c>
    </row>
    <row r="55" spans="1:5" x14ac:dyDescent="0.2">
      <c r="A55" s="2" t="s">
        <v>59</v>
      </c>
      <c r="B55" s="2" t="s">
        <v>83</v>
      </c>
      <c r="C55" s="9">
        <f>'Despesa - Access'!K35</f>
        <v>0</v>
      </c>
    </row>
    <row r="56" spans="1:5" x14ac:dyDescent="0.2">
      <c r="A56" s="2" t="s">
        <v>60</v>
      </c>
      <c r="B56" s="2" t="s">
        <v>43</v>
      </c>
      <c r="C56" s="9">
        <f>'Despesa - Access'!K36</f>
        <v>0</v>
      </c>
    </row>
    <row r="57" spans="1:5" x14ac:dyDescent="0.2">
      <c r="A57" s="2" t="s">
        <v>61</v>
      </c>
      <c r="B57" s="2" t="s">
        <v>44</v>
      </c>
      <c r="C57" s="9">
        <f>'Despesa - Access'!K37</f>
        <v>0</v>
      </c>
    </row>
    <row r="58" spans="1:5" x14ac:dyDescent="0.2">
      <c r="A58" s="118" t="s">
        <v>87</v>
      </c>
      <c r="B58" s="118"/>
      <c r="C58" s="10">
        <f>SUM(C53:C57)</f>
        <v>0</v>
      </c>
      <c r="D58" s="69">
        <v>9337.67</v>
      </c>
      <c r="E58" s="69">
        <f>+C58-D58</f>
        <v>-9337.67</v>
      </c>
    </row>
    <row r="60" spans="1:5" x14ac:dyDescent="0.2">
      <c r="A60" s="4" t="s">
        <v>89</v>
      </c>
    </row>
    <row r="62" spans="1:5" x14ac:dyDescent="0.2">
      <c r="A62" s="3" t="s">
        <v>54</v>
      </c>
      <c r="B62" s="3" t="s">
        <v>55</v>
      </c>
      <c r="C62" s="11" t="s">
        <v>261</v>
      </c>
    </row>
    <row r="63" spans="1:5" x14ac:dyDescent="0.2">
      <c r="A63" s="2" t="s">
        <v>57</v>
      </c>
      <c r="B63" s="2" t="s">
        <v>46</v>
      </c>
      <c r="C63" s="9">
        <f>'Despesa - Access'!K37</f>
        <v>0</v>
      </c>
    </row>
    <row r="64" spans="1:5" x14ac:dyDescent="0.2">
      <c r="A64" s="2" t="s">
        <v>58</v>
      </c>
      <c r="B64" s="2" t="s">
        <v>47</v>
      </c>
      <c r="C64" s="9">
        <f>'Despesa - Access'!K38</f>
        <v>0</v>
      </c>
    </row>
    <row r="65" spans="1:3" x14ac:dyDescent="0.2">
      <c r="A65" s="118" t="s">
        <v>87</v>
      </c>
      <c r="B65" s="118"/>
      <c r="C65" s="10">
        <f>SUM(C63:C64)</f>
        <v>0</v>
      </c>
    </row>
    <row r="67" spans="1:3" x14ac:dyDescent="0.2">
      <c r="A67" s="4" t="s">
        <v>90</v>
      </c>
    </row>
    <row r="69" spans="1:3" x14ac:dyDescent="0.2">
      <c r="A69" s="3" t="s">
        <v>54</v>
      </c>
      <c r="B69" s="3" t="s">
        <v>55</v>
      </c>
      <c r="C69" s="11" t="s">
        <v>262</v>
      </c>
    </row>
    <row r="70" spans="1:3" x14ac:dyDescent="0.2">
      <c r="A70" s="2" t="s">
        <v>57</v>
      </c>
      <c r="B70" s="2" t="s">
        <v>91</v>
      </c>
      <c r="C70" s="9">
        <f>'Financeiro - Access'!L2</f>
        <v>0</v>
      </c>
    </row>
    <row r="71" spans="1:3" x14ac:dyDescent="0.2">
      <c r="A71" s="2" t="s">
        <v>58</v>
      </c>
      <c r="B71" s="2" t="s">
        <v>92</v>
      </c>
      <c r="C71" s="9">
        <f>'Financeiro - Access'!L3</f>
        <v>0</v>
      </c>
    </row>
    <row r="72" spans="1:3" x14ac:dyDescent="0.2">
      <c r="A72" s="2" t="s">
        <v>59</v>
      </c>
      <c r="B72" s="2" t="s">
        <v>161</v>
      </c>
      <c r="C72" s="9">
        <f>'Financeiro - Access'!L4</f>
        <v>0</v>
      </c>
    </row>
    <row r="73" spans="1:3" x14ac:dyDescent="0.2">
      <c r="A73" s="2" t="s">
        <v>60</v>
      </c>
      <c r="B73" s="2" t="s">
        <v>255</v>
      </c>
      <c r="C73" s="9">
        <f>'Financeiro - Access'!L5</f>
        <v>0</v>
      </c>
    </row>
    <row r="74" spans="1:3" x14ac:dyDescent="0.2">
      <c r="A74" s="118" t="s">
        <v>87</v>
      </c>
      <c r="B74" s="118"/>
      <c r="C74" s="10">
        <f>SUM(C70:C73)</f>
        <v>0</v>
      </c>
    </row>
    <row r="76" spans="1:3" x14ac:dyDescent="0.2">
      <c r="A76" s="4" t="s">
        <v>239</v>
      </c>
    </row>
    <row r="78" spans="1:3" x14ac:dyDescent="0.2">
      <c r="A78" s="3" t="s">
        <v>54</v>
      </c>
      <c r="B78" s="3" t="s">
        <v>55</v>
      </c>
      <c r="C78" s="11" t="s">
        <v>262</v>
      </c>
    </row>
    <row r="79" spans="1:3" x14ac:dyDescent="0.2">
      <c r="A79" s="2" t="s">
        <v>57</v>
      </c>
      <c r="B79" s="2" t="s">
        <v>256</v>
      </c>
      <c r="C79" s="9"/>
    </row>
    <row r="80" spans="1:3" x14ac:dyDescent="0.2">
      <c r="A80" s="2" t="s">
        <v>58</v>
      </c>
      <c r="B80" s="2" t="s">
        <v>257</v>
      </c>
      <c r="C80" s="9"/>
    </row>
    <row r="81" spans="1:5" x14ac:dyDescent="0.2">
      <c r="A81" s="2" t="s">
        <v>59</v>
      </c>
      <c r="B81" s="2" t="s">
        <v>258</v>
      </c>
      <c r="C81" s="9"/>
    </row>
    <row r="82" spans="1:5" x14ac:dyDescent="0.2">
      <c r="A82" s="2" t="s">
        <v>60</v>
      </c>
      <c r="B82" s="2" t="s">
        <v>93</v>
      </c>
      <c r="C82" s="9"/>
    </row>
    <row r="83" spans="1:5" x14ac:dyDescent="0.2">
      <c r="A83" s="118" t="s">
        <v>87</v>
      </c>
      <c r="B83" s="118"/>
      <c r="C83" s="10">
        <f>SUM(C79:C82)</f>
        <v>0</v>
      </c>
    </row>
    <row r="84" spans="1:5" x14ac:dyDescent="0.2">
      <c r="A84" s="130" t="s">
        <v>310</v>
      </c>
      <c r="B84" s="130"/>
      <c r="C84" s="130"/>
    </row>
    <row r="85" spans="1:5" x14ac:dyDescent="0.2">
      <c r="A85" s="137" t="s">
        <v>375</v>
      </c>
      <c r="B85" s="138"/>
      <c r="C85" s="138"/>
    </row>
    <row r="86" spans="1:5" x14ac:dyDescent="0.2">
      <c r="A86" s="132"/>
      <c r="B86" s="132"/>
      <c r="C86" s="132"/>
    </row>
    <row r="87" spans="1:5" x14ac:dyDescent="0.2">
      <c r="D87" s="135"/>
      <c r="E87" s="135"/>
    </row>
    <row r="88" spans="1:5" x14ac:dyDescent="0.2">
      <c r="A88" s="136"/>
      <c r="B88" s="136"/>
      <c r="C88" s="136"/>
      <c r="D88" s="101"/>
      <c r="E88" s="101"/>
    </row>
    <row r="89" spans="1:5" x14ac:dyDescent="0.2">
      <c r="A89" s="136" t="s">
        <v>170</v>
      </c>
      <c r="B89" s="136"/>
      <c r="C89" s="136"/>
      <c r="D89" s="136"/>
      <c r="E89" s="136"/>
    </row>
    <row r="90" spans="1:5" x14ac:dyDescent="0.2">
      <c r="A90" s="84"/>
      <c r="B90" s="84"/>
      <c r="C90" s="84"/>
    </row>
    <row r="91" spans="1:5" x14ac:dyDescent="0.2">
      <c r="C91" s="11" t="s">
        <v>178</v>
      </c>
      <c r="D91" s="73" t="s">
        <v>177</v>
      </c>
      <c r="E91" s="73" t="s">
        <v>87</v>
      </c>
    </row>
    <row r="92" spans="1:5" x14ac:dyDescent="0.2">
      <c r="A92" s="119" t="s">
        <v>352</v>
      </c>
      <c r="B92" s="116"/>
      <c r="C92" s="9">
        <v>78597226.060000002</v>
      </c>
      <c r="D92" s="74">
        <f>'Anexo I - Jul'!C92</f>
        <v>68815044.629999995</v>
      </c>
      <c r="E92" s="74">
        <f>+C92-D92</f>
        <v>9782181.4300000072</v>
      </c>
    </row>
    <row r="93" spans="1:5" x14ac:dyDescent="0.2">
      <c r="A93" s="119"/>
      <c r="B93" s="116"/>
      <c r="C93" s="9">
        <v>0</v>
      </c>
      <c r="D93" s="74" t="e">
        <f>'Anexo I - Jan'!#REF!</f>
        <v>#REF!</v>
      </c>
      <c r="E93" s="74">
        <v>0</v>
      </c>
    </row>
    <row r="94" spans="1:5" x14ac:dyDescent="0.2">
      <c r="A94" s="119" t="s">
        <v>238</v>
      </c>
      <c r="B94" s="116"/>
      <c r="C94" s="9">
        <v>0</v>
      </c>
      <c r="D94" s="74" t="e">
        <f>'Anexo I - Jan'!#REF!</f>
        <v>#REF!</v>
      </c>
      <c r="E94" s="74">
        <v>0</v>
      </c>
    </row>
    <row r="95" spans="1:5" x14ac:dyDescent="0.2">
      <c r="A95" s="120" t="s">
        <v>168</v>
      </c>
      <c r="B95" s="120"/>
      <c r="C95" s="120"/>
      <c r="D95" s="120"/>
      <c r="E95" s="76">
        <f>SUM(E92:E94)</f>
        <v>9782181.4300000072</v>
      </c>
    </row>
    <row r="96" spans="1:5" x14ac:dyDescent="0.2">
      <c r="A96" s="120" t="s">
        <v>169</v>
      </c>
      <c r="B96" s="120"/>
      <c r="C96" s="120"/>
      <c r="D96" s="120"/>
      <c r="E96" s="76">
        <f>$C$17+$C$48+$C$58+$C$65</f>
        <v>394.54</v>
      </c>
    </row>
    <row r="98" spans="4:7" x14ac:dyDescent="0.2">
      <c r="F98" s="8">
        <f>+E96-E95</f>
        <v>-9781786.890000008</v>
      </c>
      <c r="G98" s="78" t="s">
        <v>350</v>
      </c>
    </row>
    <row r="99" spans="4:7" x14ac:dyDescent="0.2">
      <c r="D99" s="75" t="s">
        <v>267</v>
      </c>
      <c r="E99" s="72">
        <f>7372155.59+2410025.84</f>
        <v>9782181.4299999997</v>
      </c>
      <c r="G99" s="78" t="s">
        <v>351</v>
      </c>
    </row>
    <row r="100" spans="4:7" x14ac:dyDescent="0.2">
      <c r="E100" s="75" t="str">
        <f>IF(E96=E99,"despesa OK","Verificar Diferença")</f>
        <v>Verificar Diferença</v>
      </c>
    </row>
  </sheetData>
  <mergeCells count="24">
    <mergeCell ref="B7:C7"/>
    <mergeCell ref="B8:C8"/>
    <mergeCell ref="A17:B17"/>
    <mergeCell ref="A1:C1"/>
    <mergeCell ref="B3:C3"/>
    <mergeCell ref="B4:C4"/>
    <mergeCell ref="B5:C5"/>
    <mergeCell ref="B6:C6"/>
    <mergeCell ref="A96:D96"/>
    <mergeCell ref="A83:B83"/>
    <mergeCell ref="A48:B48"/>
    <mergeCell ref="A58:B58"/>
    <mergeCell ref="A65:B65"/>
    <mergeCell ref="A74:B74"/>
    <mergeCell ref="A95:D95"/>
    <mergeCell ref="A92:B92"/>
    <mergeCell ref="A93:B93"/>
    <mergeCell ref="A94:B94"/>
    <mergeCell ref="A84:C84"/>
    <mergeCell ref="A85:C85"/>
    <mergeCell ref="A86:C86"/>
    <mergeCell ref="A88:C88"/>
    <mergeCell ref="D87:E87"/>
    <mergeCell ref="A89:E89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6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00"/>
  <sheetViews>
    <sheetView showGridLines="0" view="pageBreakPreview" topLeftCell="A70" zoomScale="115" zoomScaleNormal="100" zoomScaleSheetLayoutView="115" workbookViewId="0">
      <selection activeCell="I24" sqref="I24"/>
    </sheetView>
  </sheetViews>
  <sheetFormatPr defaultRowHeight="12.75" x14ac:dyDescent="0.2"/>
  <cols>
    <col min="1" max="1" width="25.7109375" customWidth="1"/>
    <col min="2" max="2" width="70.7109375" customWidth="1"/>
    <col min="3" max="3" width="15.7109375" style="8" customWidth="1"/>
    <col min="4" max="5" width="15.7109375" style="77" customWidth="1"/>
    <col min="6" max="6" width="18.28515625" customWidth="1"/>
  </cols>
  <sheetData>
    <row r="1" spans="1:3" x14ac:dyDescent="0.2">
      <c r="A1" s="117" t="s">
        <v>240</v>
      </c>
      <c r="B1" s="117"/>
      <c r="C1" s="117"/>
    </row>
    <row r="3" spans="1:3" x14ac:dyDescent="0.2">
      <c r="A3" s="2" t="s">
        <v>48</v>
      </c>
      <c r="B3" s="119" t="s">
        <v>241</v>
      </c>
      <c r="C3" s="116"/>
    </row>
    <row r="4" spans="1:3" x14ac:dyDescent="0.2">
      <c r="A4" s="2" t="s">
        <v>49</v>
      </c>
      <c r="B4" s="120" t="s">
        <v>242</v>
      </c>
      <c r="C4" s="120"/>
    </row>
    <row r="5" spans="1:3" x14ac:dyDescent="0.2">
      <c r="A5" s="2" t="s">
        <v>50</v>
      </c>
      <c r="B5" s="121" t="s">
        <v>354</v>
      </c>
      <c r="C5" s="120"/>
    </row>
    <row r="6" spans="1:3" x14ac:dyDescent="0.2">
      <c r="A6" s="2" t="s">
        <v>51</v>
      </c>
      <c r="B6" s="120" t="s">
        <v>243</v>
      </c>
      <c r="C6" s="120"/>
    </row>
    <row r="7" spans="1:3" x14ac:dyDescent="0.2">
      <c r="A7" s="2" t="s">
        <v>52</v>
      </c>
      <c r="B7" s="142" t="s">
        <v>370</v>
      </c>
      <c r="C7" s="143"/>
    </row>
    <row r="8" spans="1:3" x14ac:dyDescent="0.2">
      <c r="A8" s="2" t="s">
        <v>53</v>
      </c>
      <c r="B8" s="115">
        <v>43027</v>
      </c>
      <c r="C8" s="116"/>
    </row>
    <row r="10" spans="1:3" x14ac:dyDescent="0.2">
      <c r="A10" s="4" t="s">
        <v>245</v>
      </c>
    </row>
    <row r="12" spans="1:3" x14ac:dyDescent="0.2">
      <c r="A12" s="3" t="s">
        <v>54</v>
      </c>
      <c r="B12" s="3" t="s">
        <v>55</v>
      </c>
      <c r="C12" s="11" t="s">
        <v>261</v>
      </c>
    </row>
    <row r="13" spans="1:3" x14ac:dyDescent="0.2">
      <c r="A13" s="2" t="s">
        <v>57</v>
      </c>
      <c r="B13" s="5" t="s">
        <v>17</v>
      </c>
      <c r="C13" s="10">
        <f>'Despesa - Access'!L2</f>
        <v>0</v>
      </c>
    </row>
    <row r="14" spans="1:3" x14ac:dyDescent="0.2">
      <c r="A14" s="2" t="s">
        <v>58</v>
      </c>
      <c r="B14" s="5" t="s">
        <v>18</v>
      </c>
      <c r="C14" s="10">
        <f>'Despesa - Access'!L3</f>
        <v>0</v>
      </c>
    </row>
    <row r="15" spans="1:3" x14ac:dyDescent="0.2">
      <c r="A15" s="2" t="s">
        <v>59</v>
      </c>
      <c r="B15" s="5" t="s">
        <v>259</v>
      </c>
      <c r="C15" s="10">
        <f>'Despesa - Access'!L4</f>
        <v>0</v>
      </c>
    </row>
    <row r="16" spans="1:3" ht="51" x14ac:dyDescent="0.2">
      <c r="A16" s="6" t="s">
        <v>60</v>
      </c>
      <c r="B16" s="5" t="s">
        <v>263</v>
      </c>
      <c r="C16" s="10">
        <v>37952.51</v>
      </c>
    </row>
    <row r="17" spans="1:5" x14ac:dyDescent="0.2">
      <c r="A17" s="118" t="s">
        <v>87</v>
      </c>
      <c r="B17" s="118"/>
      <c r="C17" s="10">
        <f>SUM(C13:C16)</f>
        <v>37952.51</v>
      </c>
      <c r="D17" s="77">
        <v>7396881.6699999999</v>
      </c>
      <c r="E17" s="77">
        <f>C17-D17</f>
        <v>-7358929.1600000001</v>
      </c>
    </row>
    <row r="19" spans="1:5" x14ac:dyDescent="0.2">
      <c r="A19" s="4" t="s">
        <v>88</v>
      </c>
    </row>
    <row r="21" spans="1:5" x14ac:dyDescent="0.2">
      <c r="A21" s="3" t="s">
        <v>54</v>
      </c>
      <c r="B21" s="3" t="s">
        <v>55</v>
      </c>
      <c r="C21" s="11" t="s">
        <v>262</v>
      </c>
    </row>
    <row r="22" spans="1:5" x14ac:dyDescent="0.2">
      <c r="A22" s="2" t="s">
        <v>57</v>
      </c>
      <c r="B22" s="2" t="s">
        <v>19</v>
      </c>
      <c r="C22" s="9">
        <f>'Despesa - Access'!L6</f>
        <v>0</v>
      </c>
    </row>
    <row r="23" spans="1:5" x14ac:dyDescent="0.2">
      <c r="A23" s="2" t="s">
        <v>58</v>
      </c>
      <c r="B23" s="2" t="s">
        <v>20</v>
      </c>
      <c r="C23" s="9">
        <f>'Despesa - Access'!L7</f>
        <v>0</v>
      </c>
    </row>
    <row r="24" spans="1:5" x14ac:dyDescent="0.2">
      <c r="A24" s="2" t="s">
        <v>59</v>
      </c>
      <c r="B24" s="2" t="s">
        <v>21</v>
      </c>
      <c r="C24" s="9">
        <f>'Despesa - Access'!L8</f>
        <v>0</v>
      </c>
    </row>
    <row r="25" spans="1:5" x14ac:dyDescent="0.2">
      <c r="A25" s="2" t="s">
        <v>60</v>
      </c>
      <c r="B25" s="2" t="s">
        <v>22</v>
      </c>
      <c r="C25" s="9">
        <f>'Despesa - Access'!L9</f>
        <v>0</v>
      </c>
    </row>
    <row r="26" spans="1:5" x14ac:dyDescent="0.2">
      <c r="A26" s="2" t="s">
        <v>61</v>
      </c>
      <c r="B26" s="2" t="s">
        <v>23</v>
      </c>
      <c r="C26" s="9">
        <f>'Despesa - Access'!L10</f>
        <v>0</v>
      </c>
    </row>
    <row r="27" spans="1:5" x14ac:dyDescent="0.2">
      <c r="A27" s="2" t="s">
        <v>62</v>
      </c>
      <c r="B27" s="2" t="s">
        <v>84</v>
      </c>
      <c r="C27" s="9">
        <f>'Despesa - Access'!L11</f>
        <v>0</v>
      </c>
    </row>
    <row r="28" spans="1:5" x14ac:dyDescent="0.2">
      <c r="A28" s="2" t="s">
        <v>63</v>
      </c>
      <c r="B28" s="2" t="s">
        <v>24</v>
      </c>
      <c r="C28" s="9">
        <f>'Despesa - Access'!L12</f>
        <v>0</v>
      </c>
    </row>
    <row r="29" spans="1:5" x14ac:dyDescent="0.2">
      <c r="A29" s="2" t="s">
        <v>64</v>
      </c>
      <c r="B29" s="2" t="s">
        <v>25</v>
      </c>
      <c r="C29" s="9">
        <f>'Despesa - Access'!L13</f>
        <v>0</v>
      </c>
    </row>
    <row r="30" spans="1:5" x14ac:dyDescent="0.2">
      <c r="A30" s="2" t="s">
        <v>65</v>
      </c>
      <c r="B30" s="2" t="s">
        <v>26</v>
      </c>
      <c r="C30" s="9">
        <f>'Despesa - Access'!L14</f>
        <v>0</v>
      </c>
    </row>
    <row r="31" spans="1:5" x14ac:dyDescent="0.2">
      <c r="A31" s="2" t="s">
        <v>66</v>
      </c>
      <c r="B31" s="2" t="s">
        <v>27</v>
      </c>
      <c r="C31" s="9">
        <f>'Despesa - Access'!L15</f>
        <v>0</v>
      </c>
    </row>
    <row r="32" spans="1:5" x14ac:dyDescent="0.2">
      <c r="A32" s="2" t="s">
        <v>67</v>
      </c>
      <c r="B32" s="2" t="s">
        <v>28</v>
      </c>
      <c r="C32" s="9">
        <f>'Despesa - Access'!L16</f>
        <v>0</v>
      </c>
    </row>
    <row r="33" spans="1:5" x14ac:dyDescent="0.2">
      <c r="A33" s="2" t="s">
        <v>68</v>
      </c>
      <c r="B33" s="2" t="s">
        <v>29</v>
      </c>
      <c r="C33" s="9">
        <f>'Despesa - Access'!L17</f>
        <v>0</v>
      </c>
    </row>
    <row r="34" spans="1:5" ht="63.75" x14ac:dyDescent="0.2">
      <c r="A34" s="6" t="s">
        <v>69</v>
      </c>
      <c r="B34" s="7" t="s">
        <v>266</v>
      </c>
      <c r="C34" s="9">
        <f>'Despesa - Access'!L18</f>
        <v>0</v>
      </c>
    </row>
    <row r="35" spans="1:5" x14ac:dyDescent="0.2">
      <c r="A35" s="2" t="s">
        <v>70</v>
      </c>
      <c r="B35" s="2" t="s">
        <v>30</v>
      </c>
      <c r="C35" s="9">
        <f>'Despesa - Access'!L19</f>
        <v>0</v>
      </c>
    </row>
    <row r="36" spans="1:5" x14ac:dyDescent="0.2">
      <c r="A36" s="2" t="s">
        <v>71</v>
      </c>
      <c r="B36" s="2" t="s">
        <v>254</v>
      </c>
      <c r="C36" s="9">
        <f>'Despesa - Access'!L20</f>
        <v>0</v>
      </c>
    </row>
    <row r="37" spans="1:5" x14ac:dyDescent="0.2">
      <c r="A37" s="2" t="s">
        <v>72</v>
      </c>
      <c r="B37" s="2" t="s">
        <v>31</v>
      </c>
      <c r="C37" s="9">
        <f>'Despesa - Access'!L21</f>
        <v>0</v>
      </c>
    </row>
    <row r="38" spans="1:5" ht="25.5" x14ac:dyDescent="0.2">
      <c r="A38" s="6" t="s">
        <v>73</v>
      </c>
      <c r="B38" s="25" t="s">
        <v>85</v>
      </c>
      <c r="C38" s="9">
        <f>'Despesa - Access'!L22</f>
        <v>0</v>
      </c>
    </row>
    <row r="39" spans="1:5" x14ac:dyDescent="0.2">
      <c r="A39" s="2" t="s">
        <v>74</v>
      </c>
      <c r="B39" s="2" t="s">
        <v>32</v>
      </c>
      <c r="C39" s="9">
        <f>'Despesa - Access'!L23</f>
        <v>0</v>
      </c>
    </row>
    <row r="40" spans="1:5" x14ac:dyDescent="0.2">
      <c r="A40" s="2" t="s">
        <v>75</v>
      </c>
      <c r="B40" s="2" t="s">
        <v>33</v>
      </c>
      <c r="C40" s="9">
        <f>'Despesa - Access'!L24</f>
        <v>0</v>
      </c>
    </row>
    <row r="41" spans="1:5" x14ac:dyDescent="0.2">
      <c r="A41" s="2" t="s">
        <v>76</v>
      </c>
      <c r="B41" s="2" t="s">
        <v>34</v>
      </c>
      <c r="C41" s="9">
        <f>'Despesa - Access'!L25</f>
        <v>0</v>
      </c>
    </row>
    <row r="42" spans="1:5" x14ac:dyDescent="0.2">
      <c r="A42" s="2" t="s">
        <v>77</v>
      </c>
      <c r="B42" s="2" t="s">
        <v>35</v>
      </c>
      <c r="C42" s="9">
        <f>'Despesa - Access'!L26</f>
        <v>0</v>
      </c>
    </row>
    <row r="43" spans="1:5" x14ac:dyDescent="0.2">
      <c r="A43" s="2" t="s">
        <v>78</v>
      </c>
      <c r="B43" s="2" t="s">
        <v>36</v>
      </c>
      <c r="C43" s="9">
        <f>'Despesa - Access'!L27</f>
        <v>0</v>
      </c>
    </row>
    <row r="44" spans="1:5" x14ac:dyDescent="0.2">
      <c r="A44" s="2" t="s">
        <v>79</v>
      </c>
      <c r="B44" s="2" t="s">
        <v>37</v>
      </c>
      <c r="C44" s="9">
        <f>'Despesa - Access'!L28</f>
        <v>0</v>
      </c>
    </row>
    <row r="45" spans="1:5" x14ac:dyDescent="0.2">
      <c r="A45" s="2" t="s">
        <v>80</v>
      </c>
      <c r="B45" s="2" t="s">
        <v>86</v>
      </c>
      <c r="C45" s="9">
        <f>'Despesa - Access'!L29</f>
        <v>0</v>
      </c>
    </row>
    <row r="46" spans="1:5" x14ac:dyDescent="0.2">
      <c r="A46" s="2" t="s">
        <v>81</v>
      </c>
      <c r="B46" s="2" t="s">
        <v>38</v>
      </c>
      <c r="C46" s="9">
        <f>'Despesa - Access'!L30</f>
        <v>0</v>
      </c>
    </row>
    <row r="47" spans="1:5" x14ac:dyDescent="0.2">
      <c r="A47" s="2" t="s">
        <v>82</v>
      </c>
      <c r="B47" s="2" t="s">
        <v>39</v>
      </c>
      <c r="C47" s="9">
        <f>'Despesa - Access'!L31</f>
        <v>0</v>
      </c>
    </row>
    <row r="48" spans="1:5" x14ac:dyDescent="0.2">
      <c r="A48" s="118" t="s">
        <v>87</v>
      </c>
      <c r="B48" s="118"/>
      <c r="C48" s="10">
        <f>SUM(C22:C47)</f>
        <v>0</v>
      </c>
      <c r="D48" s="77">
        <v>2050586.5</v>
      </c>
      <c r="E48" s="77">
        <f>D48-C48</f>
        <v>2050586.5</v>
      </c>
    </row>
    <row r="50" spans="1:5" x14ac:dyDescent="0.2">
      <c r="A50" s="4" t="s">
        <v>246</v>
      </c>
    </row>
    <row r="52" spans="1:5" x14ac:dyDescent="0.2">
      <c r="A52" s="3" t="s">
        <v>54</v>
      </c>
      <c r="B52" s="3" t="s">
        <v>55</v>
      </c>
      <c r="C52" s="11" t="s">
        <v>261</v>
      </c>
    </row>
    <row r="53" spans="1:5" x14ac:dyDescent="0.2">
      <c r="A53" s="2" t="s">
        <v>57</v>
      </c>
      <c r="B53" s="2" t="s">
        <v>41</v>
      </c>
      <c r="C53" s="9">
        <f>'Despesa - Access'!L32</f>
        <v>0</v>
      </c>
    </row>
    <row r="54" spans="1:5" x14ac:dyDescent="0.2">
      <c r="A54" s="2" t="s">
        <v>58</v>
      </c>
      <c r="B54" s="2" t="s">
        <v>42</v>
      </c>
      <c r="C54" s="9">
        <f>'Despesa - Access'!L33</f>
        <v>0</v>
      </c>
    </row>
    <row r="55" spans="1:5" x14ac:dyDescent="0.2">
      <c r="A55" s="2" t="s">
        <v>59</v>
      </c>
      <c r="B55" s="2" t="s">
        <v>83</v>
      </c>
      <c r="C55" s="9">
        <f>'Despesa - Access'!L34</f>
        <v>0</v>
      </c>
    </row>
    <row r="56" spans="1:5" x14ac:dyDescent="0.2">
      <c r="A56" s="2" t="s">
        <v>60</v>
      </c>
      <c r="B56" s="2" t="s">
        <v>43</v>
      </c>
      <c r="C56" s="9">
        <f>'Despesa - Access'!L35</f>
        <v>0</v>
      </c>
    </row>
    <row r="57" spans="1:5" x14ac:dyDescent="0.2">
      <c r="A57" s="2" t="s">
        <v>61</v>
      </c>
      <c r="B57" s="2" t="s">
        <v>44</v>
      </c>
      <c r="C57" s="9">
        <f>'Despesa - Access'!L36</f>
        <v>0</v>
      </c>
    </row>
    <row r="58" spans="1:5" x14ac:dyDescent="0.2">
      <c r="A58" s="118" t="s">
        <v>87</v>
      </c>
      <c r="B58" s="118"/>
      <c r="C58" s="10">
        <f>SUM(C53:C57)</f>
        <v>0</v>
      </c>
      <c r="D58" s="77">
        <v>0</v>
      </c>
      <c r="E58" s="77">
        <f>D58-C58</f>
        <v>0</v>
      </c>
    </row>
    <row r="60" spans="1:5" x14ac:dyDescent="0.2">
      <c r="A60" s="4" t="s">
        <v>89</v>
      </c>
    </row>
    <row r="62" spans="1:5" x14ac:dyDescent="0.2">
      <c r="A62" s="3" t="s">
        <v>54</v>
      </c>
      <c r="B62" s="3" t="s">
        <v>55</v>
      </c>
      <c r="C62" s="11" t="s">
        <v>261</v>
      </c>
    </row>
    <row r="63" spans="1:5" x14ac:dyDescent="0.2">
      <c r="A63" s="2" t="s">
        <v>57</v>
      </c>
      <c r="B63" s="2" t="s">
        <v>46</v>
      </c>
      <c r="C63" s="9">
        <f>'Despesa - Access'!L32</f>
        <v>0</v>
      </c>
    </row>
    <row r="64" spans="1:5" x14ac:dyDescent="0.2">
      <c r="A64" s="2" t="s">
        <v>58</v>
      </c>
      <c r="B64" s="2" t="s">
        <v>47</v>
      </c>
      <c r="C64" s="9">
        <f>'Despesa - Access'!L33</f>
        <v>0</v>
      </c>
    </row>
    <row r="65" spans="1:5" x14ac:dyDescent="0.2">
      <c r="A65" s="118" t="s">
        <v>87</v>
      </c>
      <c r="B65" s="118"/>
      <c r="C65" s="10">
        <f>SUM(C63:C64)</f>
        <v>0</v>
      </c>
    </row>
    <row r="67" spans="1:5" x14ac:dyDescent="0.2">
      <c r="A67" s="4" t="s">
        <v>90</v>
      </c>
    </row>
    <row r="69" spans="1:5" x14ac:dyDescent="0.2">
      <c r="A69" s="3" t="s">
        <v>54</v>
      </c>
      <c r="B69" s="3" t="s">
        <v>55</v>
      </c>
      <c r="C69" s="11" t="s">
        <v>262</v>
      </c>
    </row>
    <row r="70" spans="1:5" x14ac:dyDescent="0.2">
      <c r="A70" s="2" t="s">
        <v>57</v>
      </c>
      <c r="B70" s="2" t="s">
        <v>91</v>
      </c>
      <c r="C70" s="9">
        <f>'Financeiro - Access'!M2</f>
        <v>0</v>
      </c>
      <c r="D70" s="77">
        <v>7432204.7800000003</v>
      </c>
    </row>
    <row r="71" spans="1:5" x14ac:dyDescent="0.2">
      <c r="A71" s="2" t="s">
        <v>58</v>
      </c>
      <c r="B71" s="2" t="s">
        <v>92</v>
      </c>
      <c r="C71" s="9">
        <f>'Financeiro - Access'!M3</f>
        <v>0</v>
      </c>
      <c r="D71" s="77">
        <v>2232227.0499999998</v>
      </c>
    </row>
    <row r="72" spans="1:5" x14ac:dyDescent="0.2">
      <c r="A72" s="2" t="s">
        <v>59</v>
      </c>
      <c r="B72" s="2" t="s">
        <v>161</v>
      </c>
      <c r="C72" s="9">
        <f>'Financeiro - Access'!M4</f>
        <v>0</v>
      </c>
      <c r="D72" s="77">
        <v>8000</v>
      </c>
    </row>
    <row r="73" spans="1:5" x14ac:dyDescent="0.2">
      <c r="A73" s="2" t="s">
        <v>60</v>
      </c>
      <c r="B73" s="2" t="s">
        <v>255</v>
      </c>
      <c r="C73" s="9">
        <f>'Financeiro - Access'!M5</f>
        <v>0</v>
      </c>
      <c r="D73" s="77">
        <v>0</v>
      </c>
    </row>
    <row r="74" spans="1:5" x14ac:dyDescent="0.2">
      <c r="A74" s="118" t="s">
        <v>87</v>
      </c>
      <c r="B74" s="118"/>
      <c r="C74" s="10">
        <f>SUM(C70:C73)</f>
        <v>0</v>
      </c>
      <c r="D74" s="77">
        <v>9672431.8300000001</v>
      </c>
      <c r="E74" s="77">
        <f>+D74-C74</f>
        <v>9672431.8300000001</v>
      </c>
    </row>
    <row r="76" spans="1:5" x14ac:dyDescent="0.2">
      <c r="A76" s="4" t="s">
        <v>239</v>
      </c>
    </row>
    <row r="78" spans="1:5" x14ac:dyDescent="0.2">
      <c r="A78" s="3" t="s">
        <v>54</v>
      </c>
      <c r="B78" s="3" t="s">
        <v>55</v>
      </c>
      <c r="C78" s="11" t="s">
        <v>261</v>
      </c>
    </row>
    <row r="79" spans="1:5" x14ac:dyDescent="0.2">
      <c r="A79" s="2" t="s">
        <v>57</v>
      </c>
      <c r="B79" s="2" t="s">
        <v>256</v>
      </c>
      <c r="C79" s="9"/>
    </row>
    <row r="80" spans="1:5" x14ac:dyDescent="0.2">
      <c r="A80" s="2" t="s">
        <v>58</v>
      </c>
      <c r="B80" s="2" t="s">
        <v>257</v>
      </c>
      <c r="C80" s="9"/>
    </row>
    <row r="81" spans="1:5" x14ac:dyDescent="0.2">
      <c r="A81" s="2" t="s">
        <v>59</v>
      </c>
      <c r="B81" s="2" t="s">
        <v>258</v>
      </c>
      <c r="C81" s="9"/>
    </row>
    <row r="82" spans="1:5" x14ac:dyDescent="0.2">
      <c r="A82" s="2" t="s">
        <v>60</v>
      </c>
      <c r="B82" s="2" t="s">
        <v>93</v>
      </c>
      <c r="C82" s="9"/>
    </row>
    <row r="83" spans="1:5" x14ac:dyDescent="0.2">
      <c r="A83" s="118" t="s">
        <v>87</v>
      </c>
      <c r="B83" s="118"/>
      <c r="C83" s="10">
        <f>SUM(C79:C82)</f>
        <v>0</v>
      </c>
    </row>
    <row r="84" spans="1:5" x14ac:dyDescent="0.2">
      <c r="A84" s="130" t="s">
        <v>310</v>
      </c>
      <c r="B84" s="130"/>
      <c r="C84" s="130"/>
    </row>
    <row r="85" spans="1:5" x14ac:dyDescent="0.2">
      <c r="A85" s="132"/>
      <c r="B85" s="132"/>
      <c r="C85" s="132"/>
    </row>
    <row r="89" spans="1:5" x14ac:dyDescent="0.2">
      <c r="A89" s="136" t="s">
        <v>170</v>
      </c>
      <c r="B89" s="136"/>
      <c r="C89" s="136"/>
      <c r="D89" s="136"/>
      <c r="E89" s="136"/>
    </row>
    <row r="90" spans="1:5" x14ac:dyDescent="0.2">
      <c r="A90" s="85"/>
      <c r="B90" s="85"/>
      <c r="C90" s="85"/>
    </row>
    <row r="91" spans="1:5" x14ac:dyDescent="0.2">
      <c r="C91" s="11" t="s">
        <v>179</v>
      </c>
      <c r="D91" s="86" t="s">
        <v>178</v>
      </c>
      <c r="E91" s="86" t="s">
        <v>87</v>
      </c>
    </row>
    <row r="92" spans="1:5" x14ac:dyDescent="0.2">
      <c r="A92" s="119" t="s">
        <v>352</v>
      </c>
      <c r="B92" s="116"/>
      <c r="C92" s="9">
        <v>88044694.230000004</v>
      </c>
      <c r="D92" s="87">
        <f>'Anexo I - Ago'!C92</f>
        <v>78597226.060000002</v>
      </c>
      <c r="E92" s="87">
        <f>C92-D92</f>
        <v>9447468.1700000018</v>
      </c>
    </row>
    <row r="93" spans="1:5" x14ac:dyDescent="0.2">
      <c r="A93" s="119"/>
      <c r="B93" s="116"/>
      <c r="C93" s="9">
        <v>0</v>
      </c>
      <c r="D93" s="87" t="e">
        <f>'Anexo I - Jan'!#REF!</f>
        <v>#REF!</v>
      </c>
      <c r="E93" s="87">
        <v>0</v>
      </c>
    </row>
    <row r="94" spans="1:5" x14ac:dyDescent="0.2">
      <c r="A94" s="119" t="s">
        <v>238</v>
      </c>
      <c r="B94" s="116"/>
      <c r="C94" s="9">
        <v>0</v>
      </c>
      <c r="D94" s="87" t="e">
        <f>'Anexo I - Jan'!#REF!</f>
        <v>#REF!</v>
      </c>
      <c r="E94" s="87">
        <v>0</v>
      </c>
    </row>
    <row r="95" spans="1:5" x14ac:dyDescent="0.2">
      <c r="A95" s="120" t="s">
        <v>168</v>
      </c>
      <c r="B95" s="120"/>
      <c r="C95" s="120"/>
      <c r="D95" s="120"/>
      <c r="E95" s="88">
        <f>SUM(E92:E94)</f>
        <v>9447468.1700000018</v>
      </c>
    </row>
    <row r="96" spans="1:5" x14ac:dyDescent="0.2">
      <c r="A96" s="120" t="s">
        <v>169</v>
      </c>
      <c r="B96" s="120"/>
      <c r="C96" s="120"/>
      <c r="D96" s="120"/>
      <c r="E96" s="88">
        <f>$C$17+$C$48+$C$58+$C$65</f>
        <v>37952.51</v>
      </c>
    </row>
    <row r="98" spans="4:7" x14ac:dyDescent="0.2">
      <c r="F98" s="8">
        <f>+E96-E95</f>
        <v>-9409515.660000002</v>
      </c>
      <c r="G98" s="78" t="s">
        <v>350</v>
      </c>
    </row>
    <row r="99" spans="4:7" x14ac:dyDescent="0.2">
      <c r="D99" s="89" t="s">
        <v>267</v>
      </c>
      <c r="E99" s="90">
        <f>7396881.67+2050586.5</f>
        <v>9447468.1699999999</v>
      </c>
      <c r="G99" s="78" t="s">
        <v>351</v>
      </c>
    </row>
    <row r="100" spans="4:7" x14ac:dyDescent="0.2">
      <c r="E100" s="89" t="str">
        <f>IF(E96=E99,"despesa OK","Verificar Diferença")</f>
        <v>Verificar Diferença</v>
      </c>
    </row>
  </sheetData>
  <mergeCells count="21">
    <mergeCell ref="A84:C84"/>
    <mergeCell ref="A85:C85"/>
    <mergeCell ref="A89:E89"/>
    <mergeCell ref="A92:B92"/>
    <mergeCell ref="A93:B93"/>
    <mergeCell ref="A94:B94"/>
    <mergeCell ref="A95:D95"/>
    <mergeCell ref="A96:D96"/>
    <mergeCell ref="A1:C1"/>
    <mergeCell ref="B3:C3"/>
    <mergeCell ref="B4:C4"/>
    <mergeCell ref="B5:C5"/>
    <mergeCell ref="A83:B83"/>
    <mergeCell ref="A48:B48"/>
    <mergeCell ref="A58:B58"/>
    <mergeCell ref="A65:B65"/>
    <mergeCell ref="A74:B74"/>
    <mergeCell ref="B6:C6"/>
    <mergeCell ref="B7:C7"/>
    <mergeCell ref="B8:C8"/>
    <mergeCell ref="A17:B17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6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20</vt:i4>
      </vt:variant>
      <vt:variant>
        <vt:lpstr>Intervalos nomeados</vt:lpstr>
      </vt:variant>
      <vt:variant>
        <vt:i4>17</vt:i4>
      </vt:variant>
    </vt:vector>
  </HeadingPairs>
  <TitlesOfParts>
    <vt:vector size="37" baseType="lpstr">
      <vt:lpstr>Anexo I - Jan</vt:lpstr>
      <vt:lpstr>Anexo I - Fev</vt:lpstr>
      <vt:lpstr>Anexo I - Mar</vt:lpstr>
      <vt:lpstr>Anexo I - Abr</vt:lpstr>
      <vt:lpstr>Anexo I - Mai</vt:lpstr>
      <vt:lpstr>Anexo I - Jun</vt:lpstr>
      <vt:lpstr>Anexo I - Jul</vt:lpstr>
      <vt:lpstr>Anexo I - Ago</vt:lpstr>
      <vt:lpstr>Anexo I - Set</vt:lpstr>
      <vt:lpstr>Anexo I - Out</vt:lpstr>
      <vt:lpstr>Anexo I - Nov</vt:lpstr>
      <vt:lpstr>Anexo I - Dez</vt:lpstr>
      <vt:lpstr>Anexo I - RP</vt:lpstr>
      <vt:lpstr>Anexo II - Orcamento</vt:lpstr>
      <vt:lpstr>Despesa - Access</vt:lpstr>
      <vt:lpstr>Financeiro - Access</vt:lpstr>
      <vt:lpstr>RP - Access</vt:lpstr>
      <vt:lpstr>Orcamento - Access</vt:lpstr>
      <vt:lpstr>Decisões Judiciais</vt:lpstr>
      <vt:lpstr>Arrec. Custas</vt:lpstr>
      <vt:lpstr>'Anexo I - Abr'!Area_de_impressao</vt:lpstr>
      <vt:lpstr>'Anexo I - Ago'!Area_de_impressao</vt:lpstr>
      <vt:lpstr>'Anexo I - Dez'!Area_de_impressao</vt:lpstr>
      <vt:lpstr>'Anexo I - Fev'!Area_de_impressao</vt:lpstr>
      <vt:lpstr>'Anexo I - Jan'!Area_de_impressao</vt:lpstr>
      <vt:lpstr>'Anexo I - Jul'!Area_de_impressao</vt:lpstr>
      <vt:lpstr>'Anexo I - Jun'!Area_de_impressao</vt:lpstr>
      <vt:lpstr>'Anexo I - Mai'!Area_de_impressao</vt:lpstr>
      <vt:lpstr>'Anexo I - Mar'!Area_de_impressao</vt:lpstr>
      <vt:lpstr>'Anexo I - Nov'!Area_de_impressao</vt:lpstr>
      <vt:lpstr>'Anexo I - Out'!Area_de_impressao</vt:lpstr>
      <vt:lpstr>'Anexo I - RP'!Area_de_impressao</vt:lpstr>
      <vt:lpstr>'Anexo I - Set'!Area_de_impressao</vt:lpstr>
      <vt:lpstr>'Anexo II - Orcamento'!Area_de_impressao</vt:lpstr>
      <vt:lpstr>'Orcamento - Access'!Consulta_de_Banco_de_dados_do_MS_Access</vt:lpstr>
      <vt:lpstr>'Orcamento - Access'!Consulta_de_Banco_de_dados_do_MS_Access_1</vt:lpstr>
      <vt:lpstr>'Orcamento - Access'!Consulta_de_Banco_de_dados_do_MS_Access_2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Cláudio</dc:creator>
  <cp:lastModifiedBy>Usuário do Windows</cp:lastModifiedBy>
  <cp:lastPrinted>2018-03-13T20:59:41Z</cp:lastPrinted>
  <dcterms:created xsi:type="dcterms:W3CDTF">2010-03-11T09:53:57Z</dcterms:created>
  <dcterms:modified xsi:type="dcterms:W3CDTF">2018-03-19T15:46:01Z</dcterms:modified>
</cp:coreProperties>
</file>