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Anexo I - Set" sheetId="1" r:id="rId1"/>
  </sheets>
  <externalReferences>
    <externalReference r:id="rId2"/>
  </externalReferences>
  <definedNames>
    <definedName name="_xlnm.Print_Area" localSheetId="0">'Anexo I - Set'!$A$1:$C$84</definedName>
  </definedNames>
  <calcPr calcId="144525"/>
</workbook>
</file>

<file path=xl/calcChain.xml><?xml version="1.0" encoding="utf-8"?>
<calcChain xmlns="http://schemas.openxmlformats.org/spreadsheetml/2006/main">
  <c r="C13" i="1" l="1"/>
  <c r="C14" i="1"/>
  <c r="C15" i="1"/>
  <c r="C17" i="1"/>
  <c r="E17" i="1" s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E48" i="1" s="1"/>
  <c r="C53" i="1"/>
  <c r="C54" i="1"/>
  <c r="C55" i="1"/>
  <c r="C58" i="1" s="1"/>
  <c r="C56" i="1"/>
  <c r="C57" i="1"/>
  <c r="C63" i="1"/>
  <c r="C64" i="1"/>
  <c r="C65" i="1"/>
  <c r="C70" i="1"/>
  <c r="C74" i="1" s="1"/>
  <c r="C104" i="1" s="1"/>
  <c r="C71" i="1"/>
  <c r="C72" i="1"/>
  <c r="C73" i="1"/>
  <c r="D74" i="1"/>
  <c r="E74" i="1" s="1"/>
  <c r="C83" i="1"/>
  <c r="D91" i="1"/>
  <c r="E91" i="1" s="1"/>
  <c r="E94" i="1" s="1"/>
  <c r="D93" i="1"/>
  <c r="E98" i="1"/>
  <c r="C103" i="1"/>
  <c r="C106" i="1"/>
  <c r="E58" i="1" l="1"/>
  <c r="E95" i="1"/>
  <c r="C105" i="1"/>
  <c r="C107" i="1" s="1"/>
  <c r="F97" i="1" l="1"/>
  <c r="E99" i="1"/>
</calcChain>
</file>

<file path=xl/sharedStrings.xml><?xml version="1.0" encoding="utf-8"?>
<sst xmlns="http://schemas.openxmlformats.org/spreadsheetml/2006/main" count="150" uniqueCount="111">
  <si>
    <t>Diferença</t>
  </si>
  <si>
    <t>Mêses anteriores</t>
  </si>
  <si>
    <t>TOTAL DO SISTEMA</t>
  </si>
  <si>
    <t>822.230.400 / 822.230.500 / 822.230.800 / 822.240.400</t>
  </si>
  <si>
    <t>VERIFICAÇÃO SUB REPASSE</t>
  </si>
  <si>
    <t>Então OK</t>
  </si>
  <si>
    <t>conor</t>
  </si>
  <si>
    <t>CÉLULAS ==&gt;</t>
  </si>
  <si>
    <t>==&gt; É igual C16?</t>
  </si>
  <si>
    <t>TOTAL SISTEMA</t>
  </si>
  <si>
    <t>TOTAL SIAFI</t>
  </si>
  <si>
    <t>292130202 - CREDITO EMPENHADO LIQUIDADO - DOCUMENTO FOLHA</t>
  </si>
  <si>
    <t>622920103 / 104 - EMPENHOS LIQUIDADOS excell contas</t>
  </si>
  <si>
    <t>TOTAL</t>
  </si>
  <si>
    <t>ago</t>
  </si>
  <si>
    <t>set</t>
  </si>
  <si>
    <t>VERIFICAÇÃO DESPESA</t>
  </si>
  <si>
    <t>1) As despesas constantes nesta planilha referem-se a valores liquidados conforme Resolução CNJ 102/2009, art. 2º, Inc. VI, § 1º.</t>
  </si>
  <si>
    <t>Demais recursos conforme previsão em leis específicas</t>
  </si>
  <si>
    <t>d</t>
  </si>
  <si>
    <t>Recursos a título de serviços extraordinários</t>
  </si>
  <si>
    <t>c</t>
  </si>
  <si>
    <t>Recursos a título de taxas judiciais</t>
  </si>
  <si>
    <t>b</t>
  </si>
  <si>
    <t>Recursos a título de custas judiciais</t>
  </si>
  <si>
    <t>a</t>
  </si>
  <si>
    <t>Valores em R$</t>
  </si>
  <si>
    <t>Discriminação das Despesas</t>
  </si>
  <si>
    <t>Alínea</t>
  </si>
  <si>
    <t>Inciso VI - Receitas</t>
  </si>
  <si>
    <t>Inversões Financeiras</t>
  </si>
  <si>
    <t>Investimentos</t>
  </si>
  <si>
    <t>Custeio</t>
  </si>
  <si>
    <t>Pessoal e encargos</t>
  </si>
  <si>
    <t xml:space="preserve">Valores em R$ </t>
  </si>
  <si>
    <t>Inciso V - Repasses do Tesouro Nacional ou Estadual ou Sub-Repasses recebidos, destinados ao pagamento de</t>
  </si>
  <si>
    <t>Outras inversões</t>
  </si>
  <si>
    <t>Aquisição de imóveis, ou bens de capital já em utilização</t>
  </si>
  <si>
    <t>Inciso IV - Despesas com Inversões Financeiras</t>
  </si>
  <si>
    <t>Aquisição de material permanente - demais itens</t>
  </si>
  <si>
    <t>e</t>
  </si>
  <si>
    <t>Aquisição de material permanente - programas de informática</t>
  </si>
  <si>
    <t>Aquisição de material permanente - equipamentos de informática</t>
  </si>
  <si>
    <t>Aquisição de material permanente - veículos</t>
  </si>
  <si>
    <t>Construção e reforma de imóveis</t>
  </si>
  <si>
    <t>Inciso III - Despesas com Investimentos</t>
  </si>
  <si>
    <t>Demais despesas de custeio</t>
  </si>
  <si>
    <t>z</t>
  </si>
  <si>
    <t>Serviços médicos e hospitalares, odontológicos e laboratoriais</t>
  </si>
  <si>
    <t>y</t>
  </si>
  <si>
    <t>Aquisição de material de consumo, ressalvado nas alíneas "s" a "w"</t>
  </si>
  <si>
    <t>x</t>
  </si>
  <si>
    <t>Aquisição de genêros alimentícios</t>
  </si>
  <si>
    <t>w</t>
  </si>
  <si>
    <t>Aquisição de combustíveis e lubrificantes</t>
  </si>
  <si>
    <t>v</t>
  </si>
  <si>
    <t>Aquisição de material bibliográfico</t>
  </si>
  <si>
    <t>u</t>
  </si>
  <si>
    <t>Aquisição de material de processamento de dados e de software</t>
  </si>
  <si>
    <t>t</t>
  </si>
  <si>
    <t>Aquisição de material de expediente</t>
  </si>
  <si>
    <t>s</t>
  </si>
  <si>
    <t>Serviços de seleção e treinamento</t>
  </si>
  <si>
    <t>r</t>
  </si>
  <si>
    <t>Locação de mão de obra e postos de trabalho, ressalvado o apropriado nas alíneas "n" e "o"</t>
  </si>
  <si>
    <t>q</t>
  </si>
  <si>
    <t>Serviços de publicidade</t>
  </si>
  <si>
    <t>p</t>
  </si>
  <si>
    <t>Serviços de vigilância armada e desarmada</t>
  </si>
  <si>
    <t>o</t>
  </si>
  <si>
    <t>Serviços de limpeza e conservação</t>
  </si>
  <si>
    <t>n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</si>
  <si>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</si>
  <si>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m</t>
  </si>
  <si>
    <t>Serviços de comunicação em geral</t>
  </si>
  <si>
    <t>l</t>
  </si>
  <si>
    <t>Serviços de telecomunicações</t>
  </si>
  <si>
    <t>k</t>
  </si>
  <si>
    <t>Serviços de energia elétrica</t>
  </si>
  <si>
    <t>j</t>
  </si>
  <si>
    <t>Serviços de água e esgoto</t>
  </si>
  <si>
    <t>i</t>
  </si>
  <si>
    <t>Aluguel de imóveis</t>
  </si>
  <si>
    <t>h</t>
  </si>
  <si>
    <t>Indenizações de ajuda de custo, transporte e auxílio moradia</t>
  </si>
  <si>
    <t>g</t>
  </si>
  <si>
    <t>Passagens e despesas com locomoção</t>
  </si>
  <si>
    <t>f</t>
  </si>
  <si>
    <t>Diárias pagas a servidores, empregados e colaboradores</t>
  </si>
  <si>
    <t>Benefícios a servidores e empregados - assistência médica e odontológica</t>
  </si>
  <si>
    <t>Benefícios a servidores e empregados - auxílio creche</t>
  </si>
  <si>
    <t>Benefícios a servidores e empregados - auxílio alimentação</t>
  </si>
  <si>
    <t>Benefícios a servidores e empregados - auxílio transporte</t>
  </si>
  <si>
    <t>Inciso II - Outras Despesas de Custeio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</si>
  <si>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</si>
  <si>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Encargos sociais incidentes sobre a remuneração de pessoal</t>
  </si>
  <si>
    <t>Despesas com pessoal inativo e pensões</t>
  </si>
  <si>
    <t>Despesas com pessoal ativo</t>
  </si>
  <si>
    <t>Inciso I - Despesas com Pessoal e Encargos</t>
  </si>
  <si>
    <t>Data da Publicação</t>
  </si>
  <si>
    <t>09/2018</t>
  </si>
  <si>
    <t>Mês de Referência</t>
  </si>
  <si>
    <t>SECRETARIA DE PLANEJAMENTO, ORÇAMENTO E FINANÇAS</t>
  </si>
  <si>
    <t>Responsável pela Informação</t>
  </si>
  <si>
    <t>THEREZINHA CAZERTA</t>
  </si>
  <si>
    <t>Autoridade Máxima</t>
  </si>
  <si>
    <t>SEÇÃO JUDICIÁRIA DE MATO GROSSO DO SUL</t>
  </si>
  <si>
    <t>Nome do Órgão</t>
  </si>
  <si>
    <t>SJMS</t>
  </si>
  <si>
    <t>Sigla</t>
  </si>
  <si>
    <t>ANEXO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</si>
</sst>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0" fontId="0" fillId="0" borderId="0" xfId="1" applyNumberFormat="1" applyFont="1"/>
    <xf numFmtId="4" fontId="0" fillId="0" borderId="0" xfId="0" applyNumberFormat="1"/>
    <xf numFmtId="43" fontId="0" fillId="0" borderId="0" xfId="1" applyFont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1" xfId="0" applyNumberFormat="1" applyBorder="1" applyAlignment="1">
      <alignment vertical="center"/>
    </xf>
    <xf numFmtId="40" fontId="1" fillId="0" borderId="0" xfId="1" applyNumberFormat="1" applyFont="1"/>
    <xf numFmtId="3" fontId="0" fillId="0" borderId="3" xfId="0" applyNumberFormat="1" applyBorder="1" applyAlignment="1">
      <alignment horizontal="left"/>
    </xf>
    <xf numFmtId="40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0" borderId="0" xfId="0" quotePrefix="1" applyFont="1"/>
    <xf numFmtId="0" fontId="1" fillId="0" borderId="0" xfId="0" applyFont="1"/>
    <xf numFmtId="4" fontId="0" fillId="2" borderId="1" xfId="0" applyNumberFormat="1" applyFill="1" applyBorder="1"/>
    <xf numFmtId="43" fontId="0" fillId="2" borderId="1" xfId="1" applyFont="1" applyFill="1" applyBorder="1" applyAlignment="1">
      <alignment horizontal="center"/>
    </xf>
    <xf numFmtId="4" fontId="1" fillId="0" borderId="0" xfId="0" applyNumberFormat="1" applyFont="1"/>
    <xf numFmtId="4" fontId="0" fillId="3" borderId="1" xfId="0" applyNumberFormat="1" applyFill="1" applyBorder="1"/>
    <xf numFmtId="0" fontId="0" fillId="0" borderId="1" xfId="0" applyBorder="1" applyAlignment="1">
      <alignment horizontal="left"/>
    </xf>
    <xf numFmtId="43" fontId="0" fillId="0" borderId="1" xfId="1" applyFont="1" applyBorder="1"/>
    <xf numFmtId="0" fontId="1" fillId="0" borderId="3" xfId="0" applyFont="1" applyBorder="1" applyAlignment="1">
      <alignment horizontal="left"/>
    </xf>
    <xf numFmtId="0" fontId="0" fillId="0" borderId="1" xfId="0" applyBorder="1" applyAlignment="1">
      <alignment horizontal="center"/>
    </xf>
    <xf numFmtId="43" fontId="1" fillId="0" borderId="1" xfId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shrinkToFi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14" fontId="0" fillId="0" borderId="3" xfId="0" applyNumberFormat="1" applyBorder="1" applyAlignment="1">
      <alignment horizontal="left"/>
    </xf>
    <xf numFmtId="49" fontId="0" fillId="0" borderId="2" xfId="0" applyNumberFormat="1" applyBorder="1" applyAlignment="1"/>
    <xf numFmtId="49" fontId="1" fillId="0" borderId="3" xfId="0" applyNumberFormat="1" applyFont="1" applyBorder="1" applyAlignment="1"/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Transparencia%202018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1">
          <cell r="C91">
            <v>81876933.370000005</v>
          </cell>
        </row>
      </sheetData>
      <sheetData sheetId="8"/>
      <sheetData sheetId="9"/>
      <sheetData sheetId="10"/>
      <sheetData sheetId="11"/>
      <sheetData sheetId="12"/>
      <sheetData sheetId="13">
        <row r="2">
          <cell r="L2">
            <v>5578254.0199999996</v>
          </cell>
        </row>
        <row r="3">
          <cell r="L3">
            <v>1356342.19</v>
          </cell>
        </row>
        <row r="4">
          <cell r="L4">
            <v>971853.52</v>
          </cell>
        </row>
        <row r="6">
          <cell r="L6">
            <v>0</v>
          </cell>
        </row>
        <row r="7">
          <cell r="L7">
            <v>293643.96999999997</v>
          </cell>
        </row>
        <row r="8">
          <cell r="L8">
            <v>55390.12</v>
          </cell>
        </row>
        <row r="9">
          <cell r="L9">
            <v>142102.35</v>
          </cell>
        </row>
        <row r="10">
          <cell r="L10">
            <v>51755.54</v>
          </cell>
        </row>
        <row r="11">
          <cell r="L11">
            <v>79134.34</v>
          </cell>
        </row>
        <row r="12">
          <cell r="L12">
            <v>192267.57</v>
          </cell>
        </row>
        <row r="13">
          <cell r="L13">
            <v>55636.23</v>
          </cell>
        </row>
        <row r="14">
          <cell r="L14">
            <v>18349.05</v>
          </cell>
        </row>
        <row r="15">
          <cell r="L15">
            <v>57612.74</v>
          </cell>
        </row>
        <row r="16">
          <cell r="L16">
            <v>7107.26</v>
          </cell>
        </row>
        <row r="17">
          <cell r="L17">
            <v>103287.82</v>
          </cell>
        </row>
        <row r="18">
          <cell r="L18">
            <v>4134.8599999999997</v>
          </cell>
        </row>
        <row r="19">
          <cell r="L19">
            <v>225105.89</v>
          </cell>
        </row>
        <row r="20">
          <cell r="L20">
            <v>387738.84</v>
          </cell>
        </row>
        <row r="21">
          <cell r="L21">
            <v>1189.44</v>
          </cell>
        </row>
        <row r="22">
          <cell r="L22">
            <v>89478.34</v>
          </cell>
        </row>
        <row r="23">
          <cell r="L23">
            <v>10684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2022.4</v>
          </cell>
        </row>
        <row r="29">
          <cell r="L29">
            <v>3326</v>
          </cell>
        </row>
        <row r="30">
          <cell r="L30">
            <v>0</v>
          </cell>
        </row>
        <row r="31">
          <cell r="L31">
            <v>147845.35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</sheetData>
      <sheetData sheetId="14">
        <row r="2">
          <cell r="M2">
            <v>8097803.4299999997</v>
          </cell>
        </row>
        <row r="3">
          <cell r="M3">
            <v>2032671.96</v>
          </cell>
        </row>
        <row r="4">
          <cell r="M4">
            <v>0</v>
          </cell>
        </row>
        <row r="5">
          <cell r="M5">
            <v>0</v>
          </cell>
        </row>
        <row r="7">
          <cell r="E7">
            <v>12740484.75</v>
          </cell>
          <cell r="F7">
            <v>9699055.7799999993</v>
          </cell>
          <cell r="G7">
            <v>10122492.74</v>
          </cell>
          <cell r="H7">
            <v>10243728.82</v>
          </cell>
          <cell r="I7">
            <v>10320403.42</v>
          </cell>
          <cell r="J7">
            <v>10444082.32</v>
          </cell>
          <cell r="K7">
            <v>10568189.789999999</v>
          </cell>
          <cell r="L7">
            <v>9717151.959999999</v>
          </cell>
          <cell r="M7">
            <v>10130475.390000001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showGridLines="0" tabSelected="1" view="pageBreakPreview" zoomScale="115" zoomScaleNormal="100" zoomScaleSheetLayoutView="115" workbookViewId="0">
      <selection activeCell="A29" sqref="A29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2" customWidth="1"/>
    <col min="4" max="5" width="15.7109375" style="1" customWidth="1"/>
    <col min="6" max="6" width="18.28515625" customWidth="1"/>
  </cols>
  <sheetData>
    <row r="1" spans="1:3" x14ac:dyDescent="0.2">
      <c r="A1" s="41" t="s">
        <v>110</v>
      </c>
      <c r="B1" s="41"/>
      <c r="C1" s="41"/>
    </row>
    <row r="3" spans="1:3" x14ac:dyDescent="0.2">
      <c r="A3" s="30" t="s">
        <v>109</v>
      </c>
      <c r="B3" s="7" t="s">
        <v>108</v>
      </c>
      <c r="C3" s="6"/>
    </row>
    <row r="4" spans="1:3" x14ac:dyDescent="0.2">
      <c r="A4" s="30" t="s">
        <v>107</v>
      </c>
      <c r="B4" s="20" t="s">
        <v>106</v>
      </c>
      <c r="C4" s="20"/>
    </row>
    <row r="5" spans="1:3" x14ac:dyDescent="0.2">
      <c r="A5" s="30" t="s">
        <v>105</v>
      </c>
      <c r="B5" s="40" t="s">
        <v>104</v>
      </c>
      <c r="C5" s="20"/>
    </row>
    <row r="6" spans="1:3" x14ac:dyDescent="0.2">
      <c r="A6" s="30" t="s">
        <v>103</v>
      </c>
      <c r="B6" s="20" t="s">
        <v>102</v>
      </c>
      <c r="C6" s="20"/>
    </row>
    <row r="7" spans="1:3" x14ac:dyDescent="0.2">
      <c r="A7" s="30" t="s">
        <v>101</v>
      </c>
      <c r="B7" s="39" t="s">
        <v>100</v>
      </c>
      <c r="C7" s="38"/>
    </row>
    <row r="8" spans="1:3" x14ac:dyDescent="0.2">
      <c r="A8" s="30" t="s">
        <v>99</v>
      </c>
      <c r="B8" s="37">
        <v>43392</v>
      </c>
      <c r="C8" s="6"/>
    </row>
    <row r="10" spans="1:3" x14ac:dyDescent="0.2">
      <c r="A10" s="32" t="s">
        <v>98</v>
      </c>
    </row>
    <row r="12" spans="1:3" x14ac:dyDescent="0.2">
      <c r="A12" s="23" t="s">
        <v>28</v>
      </c>
      <c r="B12" s="23" t="s">
        <v>27</v>
      </c>
      <c r="C12" s="31" t="s">
        <v>26</v>
      </c>
    </row>
    <row r="13" spans="1:3" x14ac:dyDescent="0.2">
      <c r="A13" s="30" t="s">
        <v>25</v>
      </c>
      <c r="B13" s="36" t="s">
        <v>97</v>
      </c>
      <c r="C13" s="8">
        <f>'[1]Despesa - Access'!L2</f>
        <v>5578254.0199999996</v>
      </c>
    </row>
    <row r="14" spans="1:3" x14ac:dyDescent="0.2">
      <c r="A14" s="30" t="s">
        <v>23</v>
      </c>
      <c r="B14" s="36" t="s">
        <v>96</v>
      </c>
      <c r="C14" s="8">
        <f>'[1]Despesa - Access'!L3</f>
        <v>1356342.19</v>
      </c>
    </row>
    <row r="15" spans="1:3" x14ac:dyDescent="0.2">
      <c r="A15" s="30" t="s">
        <v>21</v>
      </c>
      <c r="B15" s="36" t="s">
        <v>95</v>
      </c>
      <c r="C15" s="8">
        <f>'[1]Despesa - Access'!L4</f>
        <v>971853.52</v>
      </c>
    </row>
    <row r="16" spans="1:3" ht="51" x14ac:dyDescent="0.2">
      <c r="A16" s="34" t="s">
        <v>19</v>
      </c>
      <c r="B16" s="36" t="s">
        <v>94</v>
      </c>
      <c r="C16" s="8">
        <v>0</v>
      </c>
    </row>
    <row r="17" spans="1:5" x14ac:dyDescent="0.2">
      <c r="A17" s="29" t="s">
        <v>13</v>
      </c>
      <c r="B17" s="29"/>
      <c r="C17" s="8">
        <f>SUM(C13:C16)</f>
        <v>7906449.7299999986</v>
      </c>
      <c r="D17" s="1">
        <v>7906449.7300000004</v>
      </c>
      <c r="E17" s="1">
        <f>C17-D17</f>
        <v>0</v>
      </c>
    </row>
    <row r="19" spans="1:5" x14ac:dyDescent="0.2">
      <c r="A19" s="32" t="s">
        <v>93</v>
      </c>
    </row>
    <row r="21" spans="1:5" x14ac:dyDescent="0.2">
      <c r="A21" s="23" t="s">
        <v>28</v>
      </c>
      <c r="B21" s="23" t="s">
        <v>27</v>
      </c>
      <c r="C21" s="31" t="s">
        <v>34</v>
      </c>
    </row>
    <row r="22" spans="1:5" x14ac:dyDescent="0.2">
      <c r="A22" s="30" t="s">
        <v>25</v>
      </c>
      <c r="B22" s="30" t="s">
        <v>92</v>
      </c>
      <c r="C22" s="4">
        <f>'[1]Despesa - Access'!L6</f>
        <v>0</v>
      </c>
    </row>
    <row r="23" spans="1:5" x14ac:dyDescent="0.2">
      <c r="A23" s="30" t="s">
        <v>23</v>
      </c>
      <c r="B23" s="30" t="s">
        <v>91</v>
      </c>
      <c r="C23" s="4">
        <f>'[1]Despesa - Access'!L7</f>
        <v>293643.96999999997</v>
      </c>
    </row>
    <row r="24" spans="1:5" x14ac:dyDescent="0.2">
      <c r="A24" s="30" t="s">
        <v>21</v>
      </c>
      <c r="B24" s="30" t="s">
        <v>90</v>
      </c>
      <c r="C24" s="4">
        <f>'[1]Despesa - Access'!L8</f>
        <v>55390.12</v>
      </c>
    </row>
    <row r="25" spans="1:5" x14ac:dyDescent="0.2">
      <c r="A25" s="30" t="s">
        <v>19</v>
      </c>
      <c r="B25" s="30" t="s">
        <v>89</v>
      </c>
      <c r="C25" s="4">
        <f>'[1]Despesa - Access'!L9</f>
        <v>142102.35</v>
      </c>
    </row>
    <row r="26" spans="1:5" x14ac:dyDescent="0.2">
      <c r="A26" s="30" t="s">
        <v>40</v>
      </c>
      <c r="B26" s="30" t="s">
        <v>88</v>
      </c>
      <c r="C26" s="4">
        <f>'[1]Despesa - Access'!L10</f>
        <v>51755.54</v>
      </c>
    </row>
    <row r="27" spans="1:5" x14ac:dyDescent="0.2">
      <c r="A27" s="30" t="s">
        <v>87</v>
      </c>
      <c r="B27" s="30" t="s">
        <v>86</v>
      </c>
      <c r="C27" s="4">
        <f>'[1]Despesa - Access'!L11</f>
        <v>79134.34</v>
      </c>
    </row>
    <row r="28" spans="1:5" x14ac:dyDescent="0.2">
      <c r="A28" s="30" t="s">
        <v>85</v>
      </c>
      <c r="B28" s="30" t="s">
        <v>84</v>
      </c>
      <c r="C28" s="4">
        <f>'[1]Despesa - Access'!L12</f>
        <v>192267.57</v>
      </c>
    </row>
    <row r="29" spans="1:5" x14ac:dyDescent="0.2">
      <c r="A29" s="30" t="s">
        <v>83</v>
      </c>
      <c r="B29" s="30" t="s">
        <v>82</v>
      </c>
      <c r="C29" s="4">
        <f>'[1]Despesa - Access'!L13</f>
        <v>55636.23</v>
      </c>
    </row>
    <row r="30" spans="1:5" x14ac:dyDescent="0.2">
      <c r="A30" s="30" t="s">
        <v>81</v>
      </c>
      <c r="B30" s="30" t="s">
        <v>80</v>
      </c>
      <c r="C30" s="4">
        <f>'[1]Despesa - Access'!L14</f>
        <v>18349.05</v>
      </c>
    </row>
    <row r="31" spans="1:5" x14ac:dyDescent="0.2">
      <c r="A31" s="30" t="s">
        <v>79</v>
      </c>
      <c r="B31" s="30" t="s">
        <v>78</v>
      </c>
      <c r="C31" s="4">
        <f>'[1]Despesa - Access'!L15</f>
        <v>57612.74</v>
      </c>
    </row>
    <row r="32" spans="1:5" x14ac:dyDescent="0.2">
      <c r="A32" s="30" t="s">
        <v>77</v>
      </c>
      <c r="B32" s="30" t="s">
        <v>76</v>
      </c>
      <c r="C32" s="4">
        <f>'[1]Despesa - Access'!L16</f>
        <v>7107.26</v>
      </c>
    </row>
    <row r="33" spans="1:5" x14ac:dyDescent="0.2">
      <c r="A33" s="30" t="s">
        <v>75</v>
      </c>
      <c r="B33" s="30" t="s">
        <v>74</v>
      </c>
      <c r="C33" s="4">
        <f>'[1]Despesa - Access'!L17</f>
        <v>103287.82</v>
      </c>
    </row>
    <row r="34" spans="1:5" ht="63.75" x14ac:dyDescent="0.2">
      <c r="A34" s="34" t="s">
        <v>73</v>
      </c>
      <c r="B34" s="35" t="s">
        <v>72</v>
      </c>
      <c r="C34" s="4">
        <f>'[1]Despesa - Access'!L18</f>
        <v>4134.8599999999997</v>
      </c>
    </row>
    <row r="35" spans="1:5" x14ac:dyDescent="0.2">
      <c r="A35" s="30" t="s">
        <v>71</v>
      </c>
      <c r="B35" s="30" t="s">
        <v>70</v>
      </c>
      <c r="C35" s="4">
        <f>'[1]Despesa - Access'!L19</f>
        <v>225105.89</v>
      </c>
    </row>
    <row r="36" spans="1:5" x14ac:dyDescent="0.2">
      <c r="A36" s="30" t="s">
        <v>69</v>
      </c>
      <c r="B36" s="30" t="s">
        <v>68</v>
      </c>
      <c r="C36" s="4">
        <f>'[1]Despesa - Access'!L20</f>
        <v>387738.84</v>
      </c>
    </row>
    <row r="37" spans="1:5" x14ac:dyDescent="0.2">
      <c r="A37" s="30" t="s">
        <v>67</v>
      </c>
      <c r="B37" s="30" t="s">
        <v>66</v>
      </c>
      <c r="C37" s="4">
        <f>'[1]Despesa - Access'!L21</f>
        <v>1189.44</v>
      </c>
    </row>
    <row r="38" spans="1:5" ht="25.5" x14ac:dyDescent="0.2">
      <c r="A38" s="34" t="s">
        <v>65</v>
      </c>
      <c r="B38" s="33" t="s">
        <v>64</v>
      </c>
      <c r="C38" s="4">
        <f>'[1]Despesa - Access'!L22</f>
        <v>89478.34</v>
      </c>
    </row>
    <row r="39" spans="1:5" x14ac:dyDescent="0.2">
      <c r="A39" s="30" t="s">
        <v>63</v>
      </c>
      <c r="B39" s="30" t="s">
        <v>62</v>
      </c>
      <c r="C39" s="4">
        <f>'[1]Despesa - Access'!L23</f>
        <v>10684</v>
      </c>
    </row>
    <row r="40" spans="1:5" x14ac:dyDescent="0.2">
      <c r="A40" s="30" t="s">
        <v>61</v>
      </c>
      <c r="B40" s="30" t="s">
        <v>60</v>
      </c>
      <c r="C40" s="4">
        <f>'[1]Despesa - Access'!L24</f>
        <v>0</v>
      </c>
    </row>
    <row r="41" spans="1:5" x14ac:dyDescent="0.2">
      <c r="A41" s="30" t="s">
        <v>59</v>
      </c>
      <c r="B41" s="30" t="s">
        <v>58</v>
      </c>
      <c r="C41" s="4">
        <f>'[1]Despesa - Access'!L25</f>
        <v>0</v>
      </c>
    </row>
    <row r="42" spans="1:5" x14ac:dyDescent="0.2">
      <c r="A42" s="30" t="s">
        <v>57</v>
      </c>
      <c r="B42" s="30" t="s">
        <v>56</v>
      </c>
      <c r="C42" s="4">
        <f>'[1]Despesa - Access'!L26</f>
        <v>0</v>
      </c>
    </row>
    <row r="43" spans="1:5" x14ac:dyDescent="0.2">
      <c r="A43" s="30" t="s">
        <v>55</v>
      </c>
      <c r="B43" s="30" t="s">
        <v>54</v>
      </c>
      <c r="C43" s="4">
        <f>'[1]Despesa - Access'!L27</f>
        <v>0</v>
      </c>
    </row>
    <row r="44" spans="1:5" x14ac:dyDescent="0.2">
      <c r="A44" s="30" t="s">
        <v>53</v>
      </c>
      <c r="B44" s="30" t="s">
        <v>52</v>
      </c>
      <c r="C44" s="4">
        <f>'[1]Despesa - Access'!L28</f>
        <v>2022.4</v>
      </c>
    </row>
    <row r="45" spans="1:5" x14ac:dyDescent="0.2">
      <c r="A45" s="30" t="s">
        <v>51</v>
      </c>
      <c r="B45" s="30" t="s">
        <v>50</v>
      </c>
      <c r="C45" s="4">
        <f>'[1]Despesa - Access'!L29</f>
        <v>3326</v>
      </c>
    </row>
    <row r="46" spans="1:5" x14ac:dyDescent="0.2">
      <c r="A46" s="30" t="s">
        <v>49</v>
      </c>
      <c r="B46" s="30" t="s">
        <v>48</v>
      </c>
      <c r="C46" s="4">
        <f>'[1]Despesa - Access'!L30</f>
        <v>0</v>
      </c>
    </row>
    <row r="47" spans="1:5" x14ac:dyDescent="0.2">
      <c r="A47" s="30" t="s">
        <v>47</v>
      </c>
      <c r="B47" s="30" t="s">
        <v>46</v>
      </c>
      <c r="C47" s="4">
        <f>'[1]Despesa - Access'!L31</f>
        <v>147845.35</v>
      </c>
    </row>
    <row r="48" spans="1:5" x14ac:dyDescent="0.2">
      <c r="A48" s="29" t="s">
        <v>13</v>
      </c>
      <c r="B48" s="29"/>
      <c r="C48" s="8">
        <f>SUM(C22:C47)</f>
        <v>1927812.1100000003</v>
      </c>
      <c r="D48" s="1">
        <v>1927812.11</v>
      </c>
      <c r="E48" s="1">
        <f>D48-C48</f>
        <v>0</v>
      </c>
    </row>
    <row r="50" spans="1:5" x14ac:dyDescent="0.2">
      <c r="A50" s="32" t="s">
        <v>45</v>
      </c>
    </row>
    <row r="52" spans="1:5" x14ac:dyDescent="0.2">
      <c r="A52" s="23" t="s">
        <v>28</v>
      </c>
      <c r="B52" s="23" t="s">
        <v>27</v>
      </c>
      <c r="C52" s="31" t="s">
        <v>26</v>
      </c>
    </row>
    <row r="53" spans="1:5" x14ac:dyDescent="0.2">
      <c r="A53" s="30" t="s">
        <v>25</v>
      </c>
      <c r="B53" s="30" t="s">
        <v>44</v>
      </c>
      <c r="C53" s="4">
        <f>'[1]Despesa - Access'!L32</f>
        <v>0</v>
      </c>
    </row>
    <row r="54" spans="1:5" x14ac:dyDescent="0.2">
      <c r="A54" s="30" t="s">
        <v>23</v>
      </c>
      <c r="B54" s="30" t="s">
        <v>43</v>
      </c>
      <c r="C54" s="4">
        <f>'[1]Despesa - Access'!L33</f>
        <v>0</v>
      </c>
    </row>
    <row r="55" spans="1:5" x14ac:dyDescent="0.2">
      <c r="A55" s="30" t="s">
        <v>21</v>
      </c>
      <c r="B55" s="30" t="s">
        <v>42</v>
      </c>
      <c r="C55" s="4">
        <f>'[1]Despesa - Access'!L34</f>
        <v>0</v>
      </c>
    </row>
    <row r="56" spans="1:5" x14ac:dyDescent="0.2">
      <c r="A56" s="30" t="s">
        <v>19</v>
      </c>
      <c r="B56" s="30" t="s">
        <v>41</v>
      </c>
      <c r="C56" s="4">
        <f>'[1]Despesa - Access'!L35</f>
        <v>0</v>
      </c>
    </row>
    <row r="57" spans="1:5" x14ac:dyDescent="0.2">
      <c r="A57" s="30" t="s">
        <v>40</v>
      </c>
      <c r="B57" s="30" t="s">
        <v>39</v>
      </c>
      <c r="C57" s="4">
        <f>'[1]Despesa - Access'!L36</f>
        <v>0</v>
      </c>
    </row>
    <row r="58" spans="1:5" x14ac:dyDescent="0.2">
      <c r="A58" s="29" t="s">
        <v>13</v>
      </c>
      <c r="B58" s="29"/>
      <c r="C58" s="8">
        <f>SUM(C53:C57)</f>
        <v>0</v>
      </c>
      <c r="D58" s="1">
        <v>0</v>
      </c>
      <c r="E58" s="1">
        <f>D58-C58</f>
        <v>0</v>
      </c>
    </row>
    <row r="60" spans="1:5" x14ac:dyDescent="0.2">
      <c r="A60" s="32" t="s">
        <v>38</v>
      </c>
    </row>
    <row r="62" spans="1:5" x14ac:dyDescent="0.2">
      <c r="A62" s="23" t="s">
        <v>28</v>
      </c>
      <c r="B62" s="23" t="s">
        <v>27</v>
      </c>
      <c r="C62" s="31" t="s">
        <v>26</v>
      </c>
    </row>
    <row r="63" spans="1:5" x14ac:dyDescent="0.2">
      <c r="A63" s="30" t="s">
        <v>25</v>
      </c>
      <c r="B63" s="30" t="s">
        <v>37</v>
      </c>
      <c r="C63" s="4">
        <f>'[1]Despesa - Access'!L32</f>
        <v>0</v>
      </c>
    </row>
    <row r="64" spans="1:5" x14ac:dyDescent="0.2">
      <c r="A64" s="30" t="s">
        <v>23</v>
      </c>
      <c r="B64" s="30" t="s">
        <v>36</v>
      </c>
      <c r="C64" s="4">
        <f>'[1]Despesa - Access'!L33</f>
        <v>0</v>
      </c>
    </row>
    <row r="65" spans="1:5" x14ac:dyDescent="0.2">
      <c r="A65" s="29" t="s">
        <v>13</v>
      </c>
      <c r="B65" s="29"/>
      <c r="C65" s="8">
        <f>SUM(C63:C64)</f>
        <v>0</v>
      </c>
    </row>
    <row r="67" spans="1:5" x14ac:dyDescent="0.2">
      <c r="A67" s="32" t="s">
        <v>35</v>
      </c>
    </row>
    <row r="69" spans="1:5" x14ac:dyDescent="0.2">
      <c r="A69" s="23" t="s">
        <v>28</v>
      </c>
      <c r="B69" s="23" t="s">
        <v>27</v>
      </c>
      <c r="C69" s="31" t="s">
        <v>34</v>
      </c>
    </row>
    <row r="70" spans="1:5" x14ac:dyDescent="0.2">
      <c r="A70" s="30" t="s">
        <v>25</v>
      </c>
      <c r="B70" s="30" t="s">
        <v>33</v>
      </c>
      <c r="C70" s="4">
        <f>'[1]Financeiro - Access'!M2</f>
        <v>8097803.4299999997</v>
      </c>
    </row>
    <row r="71" spans="1:5" x14ac:dyDescent="0.2">
      <c r="A71" s="30" t="s">
        <v>23</v>
      </c>
      <c r="B71" s="30" t="s">
        <v>32</v>
      </c>
      <c r="C71" s="4">
        <f>'[1]Financeiro - Access'!M3</f>
        <v>2032671.96</v>
      </c>
    </row>
    <row r="72" spans="1:5" x14ac:dyDescent="0.2">
      <c r="A72" s="30" t="s">
        <v>21</v>
      </c>
      <c r="B72" s="30" t="s">
        <v>31</v>
      </c>
      <c r="C72" s="4">
        <f>'[1]Financeiro - Access'!M4</f>
        <v>0</v>
      </c>
    </row>
    <row r="73" spans="1:5" x14ac:dyDescent="0.2">
      <c r="A73" s="30" t="s">
        <v>19</v>
      </c>
      <c r="B73" s="30" t="s">
        <v>30</v>
      </c>
      <c r="C73" s="4">
        <f>'[1]Financeiro - Access'!M5</f>
        <v>0</v>
      </c>
    </row>
    <row r="74" spans="1:5" x14ac:dyDescent="0.2">
      <c r="A74" s="29" t="s">
        <v>13</v>
      </c>
      <c r="B74" s="29"/>
      <c r="C74" s="8">
        <f>SUM(C70:C73)</f>
        <v>10130475.390000001</v>
      </c>
      <c r="D74" s="1">
        <f>'[1]Financeiro - Access'!M7</f>
        <v>10130475.390000001</v>
      </c>
      <c r="E74" s="1">
        <f>+D74-C74</f>
        <v>0</v>
      </c>
    </row>
    <row r="76" spans="1:5" x14ac:dyDescent="0.2">
      <c r="A76" s="32" t="s">
        <v>29</v>
      </c>
    </row>
    <row r="78" spans="1:5" x14ac:dyDescent="0.2">
      <c r="A78" s="23" t="s">
        <v>28</v>
      </c>
      <c r="B78" s="23" t="s">
        <v>27</v>
      </c>
      <c r="C78" s="31" t="s">
        <v>26</v>
      </c>
    </row>
    <row r="79" spans="1:5" x14ac:dyDescent="0.2">
      <c r="A79" s="30" t="s">
        <v>25</v>
      </c>
      <c r="B79" s="30" t="s">
        <v>24</v>
      </c>
      <c r="C79" s="4"/>
    </row>
    <row r="80" spans="1:5" x14ac:dyDescent="0.2">
      <c r="A80" s="30" t="s">
        <v>23</v>
      </c>
      <c r="B80" s="30" t="s">
        <v>22</v>
      </c>
      <c r="C80" s="4"/>
    </row>
    <row r="81" spans="1:5" x14ac:dyDescent="0.2">
      <c r="A81" s="30" t="s">
        <v>21</v>
      </c>
      <c r="B81" s="30" t="s">
        <v>20</v>
      </c>
      <c r="C81" s="4"/>
    </row>
    <row r="82" spans="1:5" x14ac:dyDescent="0.2">
      <c r="A82" s="30" t="s">
        <v>19</v>
      </c>
      <c r="B82" s="30" t="s">
        <v>18</v>
      </c>
      <c r="C82" s="4"/>
    </row>
    <row r="83" spans="1:5" x14ac:dyDescent="0.2">
      <c r="A83" s="29" t="s">
        <v>13</v>
      </c>
      <c r="B83" s="29"/>
      <c r="C83" s="8">
        <f>SUM(C79:C82)</f>
        <v>0</v>
      </c>
    </row>
    <row r="84" spans="1:5" x14ac:dyDescent="0.2">
      <c r="A84" s="28" t="s">
        <v>17</v>
      </c>
      <c r="B84" s="28"/>
      <c r="C84" s="28"/>
    </row>
    <row r="85" spans="1:5" x14ac:dyDescent="0.2">
      <c r="A85" s="27"/>
      <c r="B85" s="27"/>
      <c r="C85" s="27"/>
    </row>
    <row r="88" spans="1:5" x14ac:dyDescent="0.2">
      <c r="A88" s="12" t="s">
        <v>16</v>
      </c>
      <c r="B88" s="12"/>
      <c r="C88" s="12"/>
      <c r="D88" s="12"/>
      <c r="E88" s="12"/>
    </row>
    <row r="89" spans="1:5" x14ac:dyDescent="0.2">
      <c r="A89" s="26"/>
      <c r="B89" s="26"/>
      <c r="C89" s="26"/>
      <c r="D89" s="3"/>
      <c r="E89"/>
    </row>
    <row r="90" spans="1:5" x14ac:dyDescent="0.2">
      <c r="C90" s="25" t="s">
        <v>15</v>
      </c>
      <c r="D90" s="24" t="s">
        <v>14</v>
      </c>
      <c r="E90" s="23" t="s">
        <v>13</v>
      </c>
    </row>
    <row r="91" spans="1:5" x14ac:dyDescent="0.2">
      <c r="A91" s="22" t="s">
        <v>12</v>
      </c>
      <c r="B91" s="6"/>
      <c r="C91" s="4">
        <v>91711195.209999993</v>
      </c>
      <c r="D91" s="4">
        <f>'[1]Anexo I - Ago'!C91</f>
        <v>81876933.370000005</v>
      </c>
      <c r="E91" s="4">
        <f>+C91-D91</f>
        <v>9834261.8399999887</v>
      </c>
    </row>
    <row r="92" spans="1:5" x14ac:dyDescent="0.2">
      <c r="A92" s="7"/>
      <c r="B92" s="6"/>
      <c r="C92" s="4">
        <v>0</v>
      </c>
      <c r="D92" s="21"/>
      <c r="E92" s="4">
        <v>0</v>
      </c>
    </row>
    <row r="93" spans="1:5" x14ac:dyDescent="0.2">
      <c r="A93" s="7" t="s">
        <v>11</v>
      </c>
      <c r="B93" s="6"/>
      <c r="C93" s="4">
        <v>0</v>
      </c>
      <c r="D93" s="21">
        <f>'[1]Anexo I - Jan'!C93</f>
        <v>0</v>
      </c>
      <c r="E93" s="4">
        <v>0</v>
      </c>
    </row>
    <row r="94" spans="1:5" x14ac:dyDescent="0.2">
      <c r="A94" s="20" t="s">
        <v>10</v>
      </c>
      <c r="B94" s="20"/>
      <c r="C94" s="20"/>
      <c r="D94" s="20"/>
      <c r="E94" s="19">
        <f>SUM(E91:E93)</f>
        <v>9834261.8399999887</v>
      </c>
    </row>
    <row r="95" spans="1:5" x14ac:dyDescent="0.2">
      <c r="A95" s="20" t="s">
        <v>9</v>
      </c>
      <c r="B95" s="20"/>
      <c r="C95" s="20"/>
      <c r="D95" s="20"/>
      <c r="E95" s="19">
        <f>$C$17+$C$48+$C$58+$C$65</f>
        <v>9834261.8399999999</v>
      </c>
    </row>
    <row r="96" spans="1:5" x14ac:dyDescent="0.2">
      <c r="D96" s="3"/>
      <c r="E96"/>
    </row>
    <row r="97" spans="1:7" x14ac:dyDescent="0.2">
      <c r="D97" s="3"/>
      <c r="E97"/>
      <c r="F97" s="2">
        <f>+E95-E94</f>
        <v>0</v>
      </c>
      <c r="G97" s="14" t="s">
        <v>8</v>
      </c>
    </row>
    <row r="98" spans="1:7" x14ac:dyDescent="0.2">
      <c r="C98" s="18"/>
      <c r="D98" s="17" t="s">
        <v>7</v>
      </c>
      <c r="E98" s="16">
        <f>7906449.73+1927812.11</f>
        <v>9834261.8399999999</v>
      </c>
      <c r="F98" s="15" t="s">
        <v>6</v>
      </c>
      <c r="G98" s="14" t="s">
        <v>5</v>
      </c>
    </row>
    <row r="99" spans="1:7" x14ac:dyDescent="0.2">
      <c r="D99" s="3"/>
      <c r="E99" s="13" t="str">
        <f>IF(E95=E98,"despesa OK","Verificar Diferença")</f>
        <v>despesa OK</v>
      </c>
    </row>
    <row r="100" spans="1:7" x14ac:dyDescent="0.2">
      <c r="D100" s="3"/>
      <c r="E100"/>
    </row>
    <row r="101" spans="1:7" x14ac:dyDescent="0.2">
      <c r="A101" s="12" t="s">
        <v>4</v>
      </c>
      <c r="B101" s="12"/>
      <c r="C101" s="12"/>
      <c r="D101" s="12"/>
      <c r="E101" s="12"/>
    </row>
    <row r="102" spans="1:7" x14ac:dyDescent="0.2">
      <c r="D102" s="11"/>
      <c r="E102" s="11"/>
    </row>
    <row r="103" spans="1:7" x14ac:dyDescent="0.2">
      <c r="A103" s="10" t="s">
        <v>3</v>
      </c>
      <c r="B103" s="6"/>
      <c r="C103" s="4">
        <f>93986064.97</f>
        <v>93986064.969999999</v>
      </c>
      <c r="D103" s="9"/>
    </row>
    <row r="104" spans="1:7" x14ac:dyDescent="0.2">
      <c r="A104" s="7" t="s">
        <v>2</v>
      </c>
      <c r="B104" s="6"/>
      <c r="C104" s="8">
        <f>C74</f>
        <v>10130475.390000001</v>
      </c>
    </row>
    <row r="105" spans="1:7" x14ac:dyDescent="0.2">
      <c r="A105" s="7"/>
      <c r="B105" s="6"/>
      <c r="C105" s="4">
        <f>+C103-C104</f>
        <v>83855589.579999998</v>
      </c>
    </row>
    <row r="106" spans="1:7" x14ac:dyDescent="0.2">
      <c r="A106" s="5" t="s">
        <v>1</v>
      </c>
      <c r="B106" s="5"/>
      <c r="C106" s="4">
        <f>SUM('[1]Financeiro - Access'!E7:L7)</f>
        <v>83855589.579999998</v>
      </c>
      <c r="D106" s="3"/>
      <c r="E106"/>
    </row>
    <row r="107" spans="1:7" x14ac:dyDescent="0.2">
      <c r="A107" s="5" t="s">
        <v>0</v>
      </c>
      <c r="B107" s="5"/>
      <c r="C107" s="4">
        <f>+C105-C106</f>
        <v>0</v>
      </c>
      <c r="D107" s="3"/>
      <c r="E107"/>
    </row>
  </sheetData>
  <mergeCells count="27">
    <mergeCell ref="A95:D95"/>
    <mergeCell ref="B7:C7"/>
    <mergeCell ref="B8:C8"/>
    <mergeCell ref="A17:B17"/>
    <mergeCell ref="A106:B106"/>
    <mergeCell ref="A107:B107"/>
    <mergeCell ref="A94:D94"/>
    <mergeCell ref="A101:E101"/>
    <mergeCell ref="A103:B103"/>
    <mergeCell ref="A104:B104"/>
    <mergeCell ref="A105:B10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A84:C84"/>
    <mergeCell ref="A85:C85"/>
    <mergeCell ref="A92:B92"/>
    <mergeCell ref="A93:B93"/>
    <mergeCell ref="A88:E88"/>
    <mergeCell ref="A91:B9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Set</vt:lpstr>
      <vt:lpstr>'Anexo I - Set'!Area_de_impressao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2018-11-13T18:16:57Z</dcterms:created>
  <dcterms:modified xsi:type="dcterms:W3CDTF">2018-11-13T18:17:19Z</dcterms:modified>
</cp:coreProperties>
</file>