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 calcMode="manual"/>
</workbook>
</file>

<file path=xl/calcChain.xml><?xml version="1.0" encoding="utf-8"?>
<calcChain xmlns="http://schemas.openxmlformats.org/spreadsheetml/2006/main">
  <c r="E95" i="1" l="1"/>
  <c r="D91" i="1"/>
  <c r="E91" i="1" s="1"/>
  <c r="D90" i="1"/>
  <c r="E90" i="1" s="1"/>
  <c r="C90" i="1"/>
  <c r="D89" i="1"/>
  <c r="E89" i="1" s="1"/>
  <c r="C83" i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C22" i="1"/>
  <c r="C15" i="1"/>
  <c r="C14" i="1"/>
  <c r="C17" i="1" s="1"/>
  <c r="C13" i="1"/>
  <c r="E93" i="1" l="1"/>
  <c r="E92" i="1"/>
  <c r="E96" i="1" s="1"/>
  <c r="F95" i="1" l="1"/>
</calcChain>
</file>

<file path=xl/sharedStrings.xml><?xml version="1.0" encoding="utf-8"?>
<sst xmlns="http://schemas.openxmlformats.org/spreadsheetml/2006/main" count="144" uniqueCount="105">
  <si>
    <t>ANEXO I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</si>
  <si>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</si>
  <si>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</si>
  <si>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</si>
  <si>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</si>
  <si>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</si>
  <si>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</si>
  <si>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</si>
  <si>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</si>
  <si>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</si>
  <si>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09/2014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</si>
  <si>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</si>
  <si>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</si>
  <si>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</si>
  <si>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</si>
  <si>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</si>
  <si>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</si>
  <si>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</si>
  <si>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</si>
  <si>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</si>
  <si>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</si>
  <si>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</si>
  <si>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</si>
  <si>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</si>
  <si>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</si>
  <si>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</si>
  <si>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</si>
  <si>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</si>
  <si>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</si>
  <si>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</si>
  <si>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</si>
  <si>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</si>
  <si>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</si>
  <si>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</si>
  <si>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</si>
  <si>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</si>
  <si>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</si>
  <si>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</si>
  <si>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</si>
  <si>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</si>
  <si>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</si>
  <si>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</si>
  <si>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</si>
  <si>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</si>
  <si>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</si>
  <si>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</si>
  <si>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</si>
  <si>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</si>
  <si>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</si>
  <si>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</si>
  <si>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</si>
  <si>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</si>
  <si>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</si>
  <si>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</si>
  <si>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</si>
  <si>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</si>
  <si>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</si>
  <si>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</si>
  <si>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</si>
  <si>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</si>
  <si>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</si>
  <si>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</si>
  <si>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</si>
  <si>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</si>
  <si>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</si>
  <si>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</si>
  <si>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</si>
  <si>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</si>
  <si>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</si>
  <si>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</si>
  <si>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</si>
  <si>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</si>
  <si>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</si>
  <si>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</si>
  <si>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</si>
  <si>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</si>
  <si>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</si>
  <si>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</si>
  <si>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</si>
  <si>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</si>
  <si>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</si>
  <si>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</si>
  <si>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</si>
  <si>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</si>
  <si>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</si>
  <si>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</si>
  <si>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</si>
  <si>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</si>
  <si>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</si>
  <si>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</si>
  <si>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</si>
  <si>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</si>
  <si>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</si>
  <si>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</si>
  <si>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</si>
  <si>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</si>
  <si>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SET</t>
  </si>
  <si>
    <t>AGO</t>
  </si>
  <si>
    <t>292130301 - CREDITO PAGO</t>
  </si>
  <si>
    <t>292410102 - EMPENHOS LIQUIDADOS</t>
  </si>
  <si>
    <t>292130202 - CREDITO EMPENHADO LIQUIDADO - DOCUMENTO FOLHA</t>
  </si>
  <si>
    <t>TOTAL SIAFI</t>
  </si>
  <si>
    <t>TOTAL SISTEMA</t>
  </si>
  <si>
    <t>CÉLULAS ==&gt;</t>
  </si>
  <si>
    <t>==&gt; RPV pago pela UG 090047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</si>
</sst>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color indexed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1" fillId="0" borderId="1" xfId="0" applyNumberFormat="1" applyFont="1" applyBorder="1"/>
    <xf numFmtId="4" fontId="0" fillId="0" borderId="3" xfId="0" applyNumberFormat="1" applyBorder="1" applyAlignment="1">
      <alignment horizontal="left"/>
    </xf>
    <xf numFmtId="4" fontId="0" fillId="2" borderId="1" xfId="0" applyNumberFormat="1" applyFill="1" applyBorder="1"/>
    <xf numFmtId="0" fontId="0" fillId="3" borderId="1" xfId="0" applyFill="1" applyBorder="1"/>
    <xf numFmtId="4" fontId="0" fillId="3" borderId="5" xfId="0" applyNumberFormat="1" applyFill="1" applyBorder="1"/>
    <xf numFmtId="4" fontId="4" fillId="3" borderId="0" xfId="0" applyNumberFormat="1" applyFont="1" applyFill="1"/>
    <xf numFmtId="0" fontId="4" fillId="3" borderId="0" xfId="0" quotePrefix="1" applyFont="1" applyFill="1"/>
    <xf numFmtId="0" fontId="4" fillId="3" borderId="0" xfId="0" applyFont="1" applyFill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0">
          <cell r="C90">
            <v>325969327.41000003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23595410.16</v>
          </cell>
        </row>
        <row r="3">
          <cell r="M3">
            <v>5064103.57</v>
          </cell>
        </row>
        <row r="4">
          <cell r="M4">
            <v>4225532.33</v>
          </cell>
        </row>
        <row r="6">
          <cell r="M6">
            <v>116751.61</v>
          </cell>
        </row>
        <row r="7">
          <cell r="M7">
            <v>1308136.96</v>
          </cell>
        </row>
        <row r="8">
          <cell r="M8">
            <v>151365.62</v>
          </cell>
        </row>
        <row r="9">
          <cell r="M9">
            <v>882008.77</v>
          </cell>
        </row>
        <row r="10">
          <cell r="M10">
            <v>179326.02</v>
          </cell>
        </row>
        <row r="11">
          <cell r="M11">
            <v>25508.42</v>
          </cell>
        </row>
        <row r="12">
          <cell r="M12">
            <v>80978.52</v>
          </cell>
        </row>
        <row r="13">
          <cell r="M13">
            <v>279508.34000000003</v>
          </cell>
        </row>
        <row r="14">
          <cell r="M14">
            <v>50775.96</v>
          </cell>
        </row>
        <row r="15">
          <cell r="M15">
            <v>244301.77</v>
          </cell>
        </row>
        <row r="16">
          <cell r="M16">
            <v>30376.35</v>
          </cell>
        </row>
        <row r="17">
          <cell r="M17">
            <v>115489.42</v>
          </cell>
        </row>
        <row r="18">
          <cell r="M18">
            <v>212291.14</v>
          </cell>
        </row>
        <row r="19">
          <cell r="M19">
            <v>331656.36</v>
          </cell>
        </row>
        <row r="20">
          <cell r="M20">
            <v>322556.02</v>
          </cell>
        </row>
        <row r="21">
          <cell r="M21">
            <v>336</v>
          </cell>
        </row>
        <row r="22">
          <cell r="M22">
            <v>840615.57</v>
          </cell>
        </row>
        <row r="23">
          <cell r="M23">
            <v>19902.39</v>
          </cell>
        </row>
        <row r="24">
          <cell r="M24">
            <v>11636.75</v>
          </cell>
        </row>
        <row r="25">
          <cell r="M25">
            <v>12399.73</v>
          </cell>
        </row>
        <row r="26">
          <cell r="M26">
            <v>9924.0400000000009</v>
          </cell>
        </row>
        <row r="27">
          <cell r="M27">
            <v>10426.43</v>
          </cell>
        </row>
        <row r="28">
          <cell r="M28">
            <v>35843.599999999999</v>
          </cell>
        </row>
        <row r="29">
          <cell r="M29">
            <v>162578</v>
          </cell>
        </row>
        <row r="30">
          <cell r="M30">
            <v>0</v>
          </cell>
        </row>
        <row r="31">
          <cell r="M31">
            <v>897447.48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326200</v>
          </cell>
        </row>
        <row r="36">
          <cell r="M36">
            <v>234770.69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0</v>
          </cell>
        </row>
        <row r="3">
          <cell r="M3">
            <v>0</v>
          </cell>
        </row>
        <row r="4">
          <cell r="M4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8794</v>
          </cell>
        </row>
        <row r="11">
          <cell r="M11">
            <v>22112.18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51088.87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150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6">
        <row r="2">
          <cell r="M2">
            <v>21214267.829999998</v>
          </cell>
        </row>
        <row r="3">
          <cell r="M3">
            <v>5877618.7300000004</v>
          </cell>
        </row>
        <row r="4">
          <cell r="M4">
            <v>30202.62</v>
          </cell>
        </row>
        <row r="5">
          <cell r="M5">
            <v>0</v>
          </cell>
        </row>
      </sheetData>
      <sheetData sheetId="17">
        <row r="2">
          <cell r="M2">
            <v>0</v>
          </cell>
        </row>
        <row r="3">
          <cell r="M3">
            <v>6093.87</v>
          </cell>
        </row>
        <row r="4">
          <cell r="M4">
            <v>0</v>
          </cell>
        </row>
        <row r="5">
          <cell r="M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7109375" customWidth="1"/>
    <col min="6" max="6" width="13.8554687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41930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Access'!M2+'[1]Despesa - Access Emag'!M2</f>
        <v>23595410.16</v>
      </c>
    </row>
    <row r="14" spans="1:3" x14ac:dyDescent="0.2">
      <c r="A14" s="2" t="s">
        <v>18</v>
      </c>
      <c r="B14" s="10" t="s">
        <v>19</v>
      </c>
      <c r="C14" s="11">
        <f>'[1]Despesa - Access'!M3+'[1]Despesa - Access Emag'!M3</f>
        <v>5064103.57</v>
      </c>
    </row>
    <row r="15" spans="1:3" x14ac:dyDescent="0.2">
      <c r="A15" s="2" t="s">
        <v>20</v>
      </c>
      <c r="B15" s="10" t="s">
        <v>21</v>
      </c>
      <c r="C15" s="11">
        <f>'[1]Despesa - Access'!M4+'[1]Despesa - Access Emag'!M4</f>
        <v>4225532.33</v>
      </c>
    </row>
    <row r="16" spans="1:3" ht="51" x14ac:dyDescent="0.2">
      <c r="A16" s="12" t="s">
        <v>22</v>
      </c>
      <c r="B16" s="10" t="s">
        <v>23</v>
      </c>
      <c r="C16" s="11">
        <v>20110.55</v>
      </c>
    </row>
    <row r="17" spans="1:5" x14ac:dyDescent="0.2">
      <c r="A17" s="13" t="s">
        <v>24</v>
      </c>
      <c r="B17" s="13"/>
      <c r="C17" s="11">
        <f>SUM(C13:C16)</f>
        <v>32905156.610000003</v>
      </c>
      <c r="E17" s="7"/>
    </row>
    <row r="19" spans="1:5" x14ac:dyDescent="0.2">
      <c r="A19" s="6" t="s">
        <v>25</v>
      </c>
    </row>
    <row r="21" spans="1:5" x14ac:dyDescent="0.2">
      <c r="A21" s="8" t="s">
        <v>13</v>
      </c>
      <c r="B21" s="8" t="s">
        <v>14</v>
      </c>
      <c r="C21" s="9" t="s">
        <v>26</v>
      </c>
    </row>
    <row r="22" spans="1:5" x14ac:dyDescent="0.2">
      <c r="A22" s="2" t="s">
        <v>16</v>
      </c>
      <c r="B22" s="2" t="s">
        <v>27</v>
      </c>
      <c r="C22" s="11">
        <f>'[1]Despesa - Access'!M6+'[1]Despesa - Access Emag'!M6</f>
        <v>116751.61</v>
      </c>
    </row>
    <row r="23" spans="1:5" x14ac:dyDescent="0.2">
      <c r="A23" s="2" t="s">
        <v>18</v>
      </c>
      <c r="B23" s="2" t="s">
        <v>28</v>
      </c>
      <c r="C23" s="11">
        <f>'[1]Despesa - Access'!M7+'[1]Despesa - Access Emag'!M7</f>
        <v>1308136.96</v>
      </c>
    </row>
    <row r="24" spans="1:5" x14ac:dyDescent="0.2">
      <c r="A24" s="2" t="s">
        <v>20</v>
      </c>
      <c r="B24" s="2" t="s">
        <v>29</v>
      </c>
      <c r="C24" s="11">
        <f>'[1]Despesa - Access'!M8+'[1]Despesa - Access Emag'!M8</f>
        <v>151365.62</v>
      </c>
    </row>
    <row r="25" spans="1:5" x14ac:dyDescent="0.2">
      <c r="A25" s="2" t="s">
        <v>22</v>
      </c>
      <c r="B25" s="2" t="s">
        <v>30</v>
      </c>
      <c r="C25" s="11">
        <f>'[1]Despesa - Access'!M9+'[1]Despesa - Access Emag'!M9</f>
        <v>882008.77</v>
      </c>
    </row>
    <row r="26" spans="1:5" x14ac:dyDescent="0.2">
      <c r="A26" s="2" t="s">
        <v>31</v>
      </c>
      <c r="B26" s="2" t="s">
        <v>32</v>
      </c>
      <c r="C26" s="11">
        <f>'[1]Despesa - Access'!M10+'[1]Despesa - Access Emag'!M10</f>
        <v>188120.02</v>
      </c>
    </row>
    <row r="27" spans="1:5" x14ac:dyDescent="0.2">
      <c r="A27" s="2" t="s">
        <v>33</v>
      </c>
      <c r="B27" s="2" t="s">
        <v>34</v>
      </c>
      <c r="C27" s="11">
        <f>'[1]Despesa - Access'!M11+'[1]Despesa - Access Emag'!M11</f>
        <v>47620.6</v>
      </c>
    </row>
    <row r="28" spans="1:5" x14ac:dyDescent="0.2">
      <c r="A28" s="2" t="s">
        <v>35</v>
      </c>
      <c r="B28" s="2" t="s">
        <v>36</v>
      </c>
      <c r="C28" s="11">
        <f>'[1]Despesa - Access'!M12+'[1]Despesa - Access Emag'!M12</f>
        <v>80978.52</v>
      </c>
    </row>
    <row r="29" spans="1:5" x14ac:dyDescent="0.2">
      <c r="A29" s="2" t="s">
        <v>37</v>
      </c>
      <c r="B29" s="2" t="s">
        <v>38</v>
      </c>
      <c r="C29" s="11">
        <f>'[1]Despesa - Access'!M13+'[1]Despesa - Access Emag'!M13</f>
        <v>279508.34000000003</v>
      </c>
    </row>
    <row r="30" spans="1:5" x14ac:dyDescent="0.2">
      <c r="A30" s="2" t="s">
        <v>39</v>
      </c>
      <c r="B30" s="2" t="s">
        <v>40</v>
      </c>
      <c r="C30" s="11">
        <f>'[1]Despesa - Access'!M14+'[1]Despesa - Access Emag'!M14</f>
        <v>50775.96</v>
      </c>
    </row>
    <row r="31" spans="1:5" x14ac:dyDescent="0.2">
      <c r="A31" s="2" t="s">
        <v>41</v>
      </c>
      <c r="B31" s="2" t="s">
        <v>42</v>
      </c>
      <c r="C31" s="11">
        <f>'[1]Despesa - Access'!M15+'[1]Despesa - Access Emag'!M15</f>
        <v>244301.77</v>
      </c>
    </row>
    <row r="32" spans="1:5" x14ac:dyDescent="0.2">
      <c r="A32" s="2" t="s">
        <v>43</v>
      </c>
      <c r="B32" s="2" t="s">
        <v>44</v>
      </c>
      <c r="C32" s="11">
        <f>'[1]Despesa - Access'!M16+'[1]Despesa - Access Emag'!M16</f>
        <v>30376.35</v>
      </c>
    </row>
    <row r="33" spans="1:3" x14ac:dyDescent="0.2">
      <c r="A33" s="2" t="s">
        <v>45</v>
      </c>
      <c r="B33" s="2" t="s">
        <v>46</v>
      </c>
      <c r="C33" s="11">
        <f>'[1]Despesa - Access'!M17+'[1]Despesa - Access Emag'!M17</f>
        <v>115489.42</v>
      </c>
    </row>
    <row r="34" spans="1:3" ht="63.75" x14ac:dyDescent="0.2">
      <c r="A34" s="12" t="s">
        <v>47</v>
      </c>
      <c r="B34" s="14" t="s">
        <v>48</v>
      </c>
      <c r="C34" s="11">
        <f>'[1]Despesa - Access'!M18+'[1]Despesa - Access Emag'!M18</f>
        <v>212291.14</v>
      </c>
    </row>
    <row r="35" spans="1:3" x14ac:dyDescent="0.2">
      <c r="A35" s="2" t="s">
        <v>49</v>
      </c>
      <c r="B35" s="2" t="s">
        <v>50</v>
      </c>
      <c r="C35" s="11">
        <f>'[1]Despesa - Access'!M19+'[1]Despesa - Access Emag'!M19</f>
        <v>331656.36</v>
      </c>
    </row>
    <row r="36" spans="1:3" x14ac:dyDescent="0.2">
      <c r="A36" s="2" t="s">
        <v>51</v>
      </c>
      <c r="B36" s="2" t="s">
        <v>52</v>
      </c>
      <c r="C36" s="11">
        <f>'[1]Despesa - Access'!M20+'[1]Despesa - Access Emag'!M20</f>
        <v>322556.02</v>
      </c>
    </row>
    <row r="37" spans="1:3" x14ac:dyDescent="0.2">
      <c r="A37" s="2" t="s">
        <v>53</v>
      </c>
      <c r="B37" s="2" t="s">
        <v>54</v>
      </c>
      <c r="C37" s="11">
        <f>'[1]Despesa - Access'!M21+'[1]Despesa - Access Emag'!M21</f>
        <v>336</v>
      </c>
    </row>
    <row r="38" spans="1:3" ht="25.5" x14ac:dyDescent="0.2">
      <c r="A38" s="12" t="s">
        <v>55</v>
      </c>
      <c r="B38" s="15" t="s">
        <v>56</v>
      </c>
      <c r="C38" s="11">
        <f>'[1]Despesa - Access'!M22+'[1]Despesa - Access Emag'!M22</f>
        <v>840615.57</v>
      </c>
    </row>
    <row r="39" spans="1:3" x14ac:dyDescent="0.2">
      <c r="A39" s="2" t="s">
        <v>57</v>
      </c>
      <c r="B39" s="2" t="s">
        <v>58</v>
      </c>
      <c r="C39" s="11">
        <f>'[1]Despesa - Access'!M23+'[1]Despesa - Access Emag'!M23</f>
        <v>70991.260000000009</v>
      </c>
    </row>
    <row r="40" spans="1:3" x14ac:dyDescent="0.2">
      <c r="A40" s="2" t="s">
        <v>59</v>
      </c>
      <c r="B40" s="2" t="s">
        <v>60</v>
      </c>
      <c r="C40" s="11">
        <f>'[1]Despesa - Access'!M24+'[1]Despesa - Access Emag'!M24</f>
        <v>11636.75</v>
      </c>
    </row>
    <row r="41" spans="1:3" x14ac:dyDescent="0.2">
      <c r="A41" s="2" t="s">
        <v>61</v>
      </c>
      <c r="B41" s="2" t="s">
        <v>62</v>
      </c>
      <c r="C41" s="11">
        <f>'[1]Despesa - Access'!M25+'[1]Despesa - Access Emag'!M25</f>
        <v>12399.73</v>
      </c>
    </row>
    <row r="42" spans="1:3" x14ac:dyDescent="0.2">
      <c r="A42" s="2" t="s">
        <v>63</v>
      </c>
      <c r="B42" s="2" t="s">
        <v>64</v>
      </c>
      <c r="C42" s="11">
        <f>'[1]Despesa - Access'!M26+'[1]Despesa - Access Emag'!M26</f>
        <v>9924.0400000000009</v>
      </c>
    </row>
    <row r="43" spans="1:3" x14ac:dyDescent="0.2">
      <c r="A43" s="2" t="s">
        <v>65</v>
      </c>
      <c r="B43" s="2" t="s">
        <v>66</v>
      </c>
      <c r="C43" s="11">
        <f>'[1]Despesa - Access'!M27+'[1]Despesa - Access Emag'!M27</f>
        <v>10426.43</v>
      </c>
    </row>
    <row r="44" spans="1:3" x14ac:dyDescent="0.2">
      <c r="A44" s="2" t="s">
        <v>67</v>
      </c>
      <c r="B44" s="2" t="s">
        <v>68</v>
      </c>
      <c r="C44" s="11">
        <f>'[1]Despesa - Access'!M28+'[1]Despesa - Access Emag'!M28</f>
        <v>35843.599999999999</v>
      </c>
    </row>
    <row r="45" spans="1:3" x14ac:dyDescent="0.2">
      <c r="A45" s="2" t="s">
        <v>69</v>
      </c>
      <c r="B45" s="2" t="s">
        <v>70</v>
      </c>
      <c r="C45" s="11">
        <f>'[1]Despesa - Access'!M29+'[1]Despesa - Access Emag'!M29</f>
        <v>162578</v>
      </c>
    </row>
    <row r="46" spans="1:3" x14ac:dyDescent="0.2">
      <c r="A46" s="2" t="s">
        <v>71</v>
      </c>
      <c r="B46" s="2" t="s">
        <v>72</v>
      </c>
      <c r="C46" s="11">
        <f>'[1]Despesa - Access'!M30+'[1]Despesa - Access Emag'!M30</f>
        <v>0</v>
      </c>
    </row>
    <row r="47" spans="1:3" x14ac:dyDescent="0.2">
      <c r="A47" s="2" t="s">
        <v>73</v>
      </c>
      <c r="B47" s="2" t="s">
        <v>74</v>
      </c>
      <c r="C47" s="11">
        <f>'[1]Despesa - Access'!M31+'[1]Despesa - Access Emag'!M31</f>
        <v>897597.48</v>
      </c>
    </row>
    <row r="48" spans="1:3" x14ac:dyDescent="0.2">
      <c r="A48" s="13" t="s">
        <v>24</v>
      </c>
      <c r="B48" s="13"/>
      <c r="C48" s="11">
        <f>SUM(C22:C47)</f>
        <v>6414286.3200000003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26</v>
      </c>
    </row>
    <row r="53" spans="1:3" x14ac:dyDescent="0.2">
      <c r="A53" s="2" t="s">
        <v>16</v>
      </c>
      <c r="B53" s="2" t="s">
        <v>76</v>
      </c>
      <c r="C53" s="11">
        <f>'[1]Despesa - Access'!M32+'[1]Despesa - Access Emag'!M32</f>
        <v>0</v>
      </c>
    </row>
    <row r="54" spans="1:3" x14ac:dyDescent="0.2">
      <c r="A54" s="2" t="s">
        <v>18</v>
      </c>
      <c r="B54" s="2" t="s">
        <v>77</v>
      </c>
      <c r="C54" s="11">
        <f>'[1]Despesa - Access'!M33+'[1]Despesa - Access Emag'!M33</f>
        <v>0</v>
      </c>
    </row>
    <row r="55" spans="1:3" x14ac:dyDescent="0.2">
      <c r="A55" s="2" t="s">
        <v>20</v>
      </c>
      <c r="B55" s="2" t="s">
        <v>78</v>
      </c>
      <c r="C55" s="11">
        <f>'[1]Despesa - Access'!M34+'[1]Despesa - Access Emag'!M34</f>
        <v>0</v>
      </c>
    </row>
    <row r="56" spans="1:3" x14ac:dyDescent="0.2">
      <c r="A56" s="2" t="s">
        <v>22</v>
      </c>
      <c r="B56" s="2" t="s">
        <v>79</v>
      </c>
      <c r="C56" s="11">
        <f>'[1]Despesa - Access'!M35+'[1]Despesa - Access Emag'!M35</f>
        <v>326200</v>
      </c>
    </row>
    <row r="57" spans="1:3" x14ac:dyDescent="0.2">
      <c r="A57" s="2" t="s">
        <v>31</v>
      </c>
      <c r="B57" s="2" t="s">
        <v>80</v>
      </c>
      <c r="C57" s="11">
        <f>'[1]Despesa - Access'!M36+'[1]Despesa - Access Emag'!M36</f>
        <v>234770.69</v>
      </c>
    </row>
    <row r="58" spans="1:3" x14ac:dyDescent="0.2">
      <c r="A58" s="13" t="s">
        <v>24</v>
      </c>
      <c r="B58" s="13"/>
      <c r="C58" s="11">
        <f>SUM(C53:C57)</f>
        <v>560970.68999999994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15</v>
      </c>
    </row>
    <row r="63" spans="1:3" x14ac:dyDescent="0.2">
      <c r="A63" s="2" t="s">
        <v>16</v>
      </c>
      <c r="B63" s="2" t="s">
        <v>82</v>
      </c>
      <c r="C63" s="11">
        <f>'[1]Despesa - Access'!M37+'[1]Despesa - Access Emag'!M37</f>
        <v>0</v>
      </c>
    </row>
    <row r="64" spans="1:3" x14ac:dyDescent="0.2">
      <c r="A64" s="2" t="s">
        <v>18</v>
      </c>
      <c r="B64" s="2" t="s">
        <v>83</v>
      </c>
      <c r="C64" s="11">
        <f>'[1]Despesa - Access'!M38+'[1]Despesa - Access Emag'!M38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26</v>
      </c>
    </row>
    <row r="70" spans="1:3" x14ac:dyDescent="0.2">
      <c r="A70" s="2" t="s">
        <v>16</v>
      </c>
      <c r="B70" s="2" t="s">
        <v>85</v>
      </c>
      <c r="C70" s="16">
        <f>'[1]Financeiro - Access'!M2+'[1]Financeiro - Access Emag'!M2</f>
        <v>21214267.829999998</v>
      </c>
    </row>
    <row r="71" spans="1:3" x14ac:dyDescent="0.2">
      <c r="A71" s="2" t="s">
        <v>18</v>
      </c>
      <c r="B71" s="2" t="s">
        <v>86</v>
      </c>
      <c r="C71" s="16">
        <f>'[1]Financeiro - Access'!M3+'[1]Financeiro - Access Emag'!M3</f>
        <v>5883712.6000000006</v>
      </c>
    </row>
    <row r="72" spans="1:3" x14ac:dyDescent="0.2">
      <c r="A72" s="2" t="s">
        <v>20</v>
      </c>
      <c r="B72" s="2" t="s">
        <v>87</v>
      </c>
      <c r="C72" s="16">
        <f>'[1]Financeiro - Access'!M4+'[1]Financeiro - Access Emag'!M4</f>
        <v>30202.62</v>
      </c>
    </row>
    <row r="73" spans="1:3" x14ac:dyDescent="0.2">
      <c r="A73" s="2" t="s">
        <v>22</v>
      </c>
      <c r="B73" s="2" t="s">
        <v>88</v>
      </c>
      <c r="C73" s="16">
        <f>'[1]Financeiro - Access'!M5+'[1]Financeiro - Access Emag'!M5</f>
        <v>0</v>
      </c>
    </row>
    <row r="74" spans="1:3" x14ac:dyDescent="0.2">
      <c r="A74" s="13" t="s">
        <v>24</v>
      </c>
      <c r="B74" s="13"/>
      <c r="C74" s="11">
        <f>SUM(C70:C73)</f>
        <v>27128183.050000001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15</v>
      </c>
    </row>
    <row r="79" spans="1:3" x14ac:dyDescent="0.2">
      <c r="A79" s="2" t="s">
        <v>16</v>
      </c>
      <c r="B79" s="2" t="s">
        <v>90</v>
      </c>
      <c r="C79" s="16"/>
    </row>
    <row r="80" spans="1:3" x14ac:dyDescent="0.2">
      <c r="A80" s="2" t="s">
        <v>18</v>
      </c>
      <c r="B80" s="2" t="s">
        <v>91</v>
      </c>
      <c r="C80" s="16"/>
    </row>
    <row r="81" spans="1:9" x14ac:dyDescent="0.2">
      <c r="A81" s="2" t="s">
        <v>20</v>
      </c>
      <c r="B81" s="2" t="s">
        <v>92</v>
      </c>
      <c r="C81" s="16"/>
    </row>
    <row r="82" spans="1:9" x14ac:dyDescent="0.2">
      <c r="A82" s="2" t="s">
        <v>22</v>
      </c>
      <c r="B82" s="2" t="s">
        <v>93</v>
      </c>
      <c r="C82" s="16"/>
    </row>
    <row r="83" spans="1:9" x14ac:dyDescent="0.2">
      <c r="A83" s="13" t="s">
        <v>24</v>
      </c>
      <c r="B83" s="13"/>
      <c r="C83" s="11">
        <f>SUM(C79:C82)</f>
        <v>0</v>
      </c>
    </row>
    <row r="84" spans="1:9" x14ac:dyDescent="0.2">
      <c r="A84" s="17" t="s">
        <v>94</v>
      </c>
      <c r="B84" s="17"/>
      <c r="C84" s="17"/>
    </row>
    <row r="86" spans="1:9" x14ac:dyDescent="0.2">
      <c r="A86" s="18" t="s">
        <v>95</v>
      </c>
      <c r="B86" s="18"/>
      <c r="C86" s="18"/>
      <c r="D86" s="18"/>
      <c r="E86" s="18"/>
    </row>
    <row r="87" spans="1:9" x14ac:dyDescent="0.2">
      <c r="A87" s="19"/>
      <c r="B87" s="19"/>
      <c r="C87" s="19"/>
    </row>
    <row r="88" spans="1:9" x14ac:dyDescent="0.2">
      <c r="C88" s="9" t="s">
        <v>96</v>
      </c>
      <c r="D88" s="8" t="s">
        <v>97</v>
      </c>
      <c r="E88" s="8" t="s">
        <v>24</v>
      </c>
    </row>
    <row r="89" spans="1:9" x14ac:dyDescent="0.2">
      <c r="A89" s="20" t="s">
        <v>98</v>
      </c>
      <c r="B89" s="21"/>
      <c r="C89" s="22"/>
      <c r="D89" s="16">
        <f>'[1]Anexo I - Ago'!C89</f>
        <v>0</v>
      </c>
      <c r="E89" s="16">
        <f>C89-D89</f>
        <v>0</v>
      </c>
    </row>
    <row r="90" spans="1:9" x14ac:dyDescent="0.2">
      <c r="A90" s="23" t="s">
        <v>99</v>
      </c>
      <c r="B90" s="21"/>
      <c r="C90" s="16">
        <f>365454102.94+375527.54</f>
        <v>365829630.48000002</v>
      </c>
      <c r="D90" s="16">
        <f>'[1]Anexo I - Ago'!C90</f>
        <v>325969327.41000003</v>
      </c>
      <c r="E90" s="16">
        <f>C90-D90</f>
        <v>39860303.069999993</v>
      </c>
    </row>
    <row r="91" spans="1:9" x14ac:dyDescent="0.2">
      <c r="A91" s="20" t="s">
        <v>100</v>
      </c>
      <c r="B91" s="21"/>
      <c r="C91" s="16"/>
      <c r="D91" s="16">
        <f>'[1]Anexo I - Ago'!C91</f>
        <v>0</v>
      </c>
      <c r="E91" s="16">
        <f>C91-D91</f>
        <v>0</v>
      </c>
    </row>
    <row r="92" spans="1:9" x14ac:dyDescent="0.2">
      <c r="A92" s="3" t="s">
        <v>101</v>
      </c>
      <c r="B92" s="3"/>
      <c r="C92" s="3"/>
      <c r="D92" s="3"/>
      <c r="E92" s="24">
        <f>SUM(E89:E91)</f>
        <v>39860303.069999993</v>
      </c>
    </row>
    <row r="93" spans="1:9" x14ac:dyDescent="0.2">
      <c r="A93" s="3" t="s">
        <v>102</v>
      </c>
      <c r="B93" s="3"/>
      <c r="C93" s="3"/>
      <c r="D93" s="3"/>
      <c r="E93" s="24">
        <f>$C$17+$C$48+$C$58+$C$65</f>
        <v>39880413.620000005</v>
      </c>
    </row>
    <row r="95" spans="1:9" x14ac:dyDescent="0.2">
      <c r="D95" s="25" t="s">
        <v>103</v>
      </c>
      <c r="E95" s="26">
        <f>39778158.02+82145.05</f>
        <v>39860303.07</v>
      </c>
      <c r="F95" s="27">
        <f>+E93-E92</f>
        <v>20110.550000011921</v>
      </c>
      <c r="G95" s="28" t="s">
        <v>104</v>
      </c>
      <c r="H95" s="29"/>
      <c r="I95" s="29"/>
    </row>
    <row r="96" spans="1:9" x14ac:dyDescent="0.2">
      <c r="E96" s="30" t="str">
        <f>IF(E92=E95,"despesa OK","DIFERENÇA")</f>
        <v>despesa OK</v>
      </c>
    </row>
    <row r="100" spans="5:5" x14ac:dyDescent="0.2">
      <c r="E100" s="7"/>
    </row>
  </sheetData>
  <mergeCells count="20">
    <mergeCell ref="A92:D92"/>
    <mergeCell ref="A93:D93"/>
    <mergeCell ref="A83:B83"/>
    <mergeCell ref="A84:C84"/>
    <mergeCell ref="A86:E86"/>
    <mergeCell ref="A89:B89"/>
    <mergeCell ref="A90:B90"/>
    <mergeCell ref="A91:B91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2017-10-16T17:28:15Z</dcterms:created>
  <dcterms:modified xsi:type="dcterms:W3CDTF">2017-10-16T17:28:45Z</dcterms:modified>
</cp:coreProperties>
</file>