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Dez" sheetId="1" r:id="rId1"/>
  </sheets>
  <externalReferences>
    <externalReference r:id="rId2"/>
  </externalReferences>
  <definedNames>
    <definedName name="_xlnm.Print_Area" localSheetId="0">'Anexo I - Dez'!$A$1:$C$84</definedName>
  </definedNames>
  <calcPr calcId="145621" calcMode="manual"/>
</workbook>
</file>

<file path=xl/calcChain.xml><?xml version="1.0" encoding="utf-8"?>
<calcChain xmlns="http://schemas.openxmlformats.org/spreadsheetml/2006/main">
  <c r="E96" i="1" l="1"/>
  <c r="E92" i="1"/>
  <c r="D91" i="1"/>
  <c r="E91" i="1" s="1"/>
  <c r="D90" i="1"/>
  <c r="E90" i="1" s="1"/>
  <c r="C90" i="1"/>
  <c r="E89" i="1"/>
  <c r="D89" i="1"/>
  <c r="C83" i="1"/>
  <c r="C73" i="1"/>
  <c r="C72" i="1"/>
  <c r="C71" i="1"/>
  <c r="C70" i="1"/>
  <c r="C74" i="1" s="1"/>
  <c r="C65" i="1"/>
  <c r="C64" i="1"/>
  <c r="C63" i="1"/>
  <c r="C57" i="1"/>
  <c r="C56" i="1"/>
  <c r="C55" i="1"/>
  <c r="C54" i="1"/>
  <c r="C53" i="1"/>
  <c r="C58" i="1" s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7" i="1"/>
  <c r="C15" i="1"/>
  <c r="C14" i="1"/>
  <c r="C13" i="1"/>
  <c r="E94" i="1" l="1"/>
  <c r="E93" i="1"/>
  <c r="E97" i="1"/>
  <c r="F94" i="1" l="1"/>
  <c r="F97" i="1"/>
</calcChain>
</file>

<file path=xl/sharedStrings.xml><?xml version="1.0" encoding="utf-8"?>
<sst xmlns="http://schemas.openxmlformats.org/spreadsheetml/2006/main" count="146" uniqueCount="107">
  <si>
    <t>ANEXO I</t>
  </si>
  <si>
    <t>Sigla</t>
  </si>
  <si>
    <t>TRF 3</t>
  </si>
  <si>
    <t>Nome do Órgão</t>
  </si>
  <si>
    <t>TRIBUNAL REGIONAL FEDERAL DA 3ª REGIÃO</t>
  </si>
  <si>
    <t>Autoridade Máxima</t>
  </si>
  <si>
    <t>FÁBIO PRIETO</t>
  </si>
  <si>
    <t>Responsável pela Informação</t>
  </si>
  <si>
    <t>SECRETARIA DE PLANEJAMENTO, ORÇAMENTO E FINANÇAS</t>
  </si>
  <si>
    <t>Mês de Referência</t>
  </si>
  <si>
    <t>12/2014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</si>
  <si>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</si>
  <si>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</si>
  <si>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</si>
  <si>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</si>
  <si>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</si>
  <si>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</si>
  <si>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</si>
  <si>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</si>
  <si>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</si>
  <si>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</si>
  <si>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</si>
  <si>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</si>
  <si>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</si>
  <si>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</si>
  <si>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</si>
  <si>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 xml:space="preserve">Valores em R$ 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</si>
  <si>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</si>
  <si>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</si>
  <si>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</si>
  <si>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</si>
  <si>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</si>
  <si>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</si>
  <si>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</si>
  <si>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</si>
  <si>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</si>
  <si>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</si>
  <si>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</si>
  <si>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</si>
  <si>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</si>
  <si>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</si>
  <si>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</si>
  <si>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</si>
  <si>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</si>
  <si>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</si>
  <si>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</si>
  <si>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</si>
  <si>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</si>
  <si>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</si>
  <si>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</si>
  <si>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</si>
  <si>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</si>
  <si>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</si>
  <si>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</si>
  <si>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</si>
  <si>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</si>
  <si>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</si>
  <si>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</si>
  <si>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</si>
  <si>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</si>
  <si>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</si>
  <si>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</si>
  <si>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</si>
  <si>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</si>
  <si>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</si>
  <si>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</si>
  <si>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</si>
  <si>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</si>
  <si>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</si>
  <si>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</si>
  <si>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</si>
  <si>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</si>
  <si>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</si>
  <si>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</si>
  <si>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</si>
  <si>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</si>
  <si>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</si>
  <si>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</si>
  <si>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</si>
  <si>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</si>
  <si>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</si>
  <si>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</si>
  <si>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</si>
  <si>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</si>
  <si>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</si>
  <si>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</si>
  <si>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</si>
  <si>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</si>
  <si>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</si>
  <si>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</si>
  <si>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</si>
  <si>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</si>
  <si>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</si>
  <si>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</si>
  <si>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</si>
  <si>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VERIFICAÇÃO DESPESA</t>
  </si>
  <si>
    <t>DEZ</t>
  </si>
  <si>
    <t>NOV</t>
  </si>
  <si>
    <t>292130301 - CREDITO PAGO</t>
  </si>
  <si>
    <t>292410102 - EMPENHOS LIQUIDADOS</t>
  </si>
  <si>
    <t>292130202 - CREDITO EMPENHADO LIQUIDADO - DOCUMENTO FOLHA</t>
  </si>
  <si>
    <t>292410405 - EMPENHOS INSCRITOS EM RESTOS A PAGAR</t>
  </si>
  <si>
    <t>TOTAL SIAFI</t>
  </si>
  <si>
    <t>TOTAL SISTEMA</t>
  </si>
  <si>
    <t>= a C16? Então OK</t>
  </si>
  <si>
    <t>CÉLULAS ==&gt;</t>
  </si>
  <si>
    <t>=C16?? Então 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</si>
</sst>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5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/>
    <xf numFmtId="49" fontId="0" fillId="0" borderId="1" xfId="0" applyNumberFormat="1" applyBorder="1" applyAlignment="1"/>
    <xf numFmtId="14" fontId="0" fillId="0" borderId="2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4" xfId="0" applyBorder="1" applyAlignment="1">
      <alignment horizontal="left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4" fontId="1" fillId="0" borderId="1" xfId="0" applyNumberFormat="1" applyFont="1" applyBorder="1"/>
    <xf numFmtId="4" fontId="0" fillId="0" borderId="2" xfId="0" applyNumberFormat="1" applyBorder="1" applyAlignment="1">
      <alignment horizontal="left"/>
    </xf>
    <xf numFmtId="0" fontId="0" fillId="0" borderId="5" xfId="0" applyBorder="1" applyAlignment="1">
      <alignment horizontal="left"/>
    </xf>
    <xf numFmtId="4" fontId="0" fillId="2" borderId="1" xfId="0" applyNumberFormat="1" applyFill="1" applyBorder="1"/>
    <xf numFmtId="4" fontId="0" fillId="0" borderId="0" xfId="0" quotePrefix="1" applyNumberFormat="1"/>
    <xf numFmtId="0" fontId="0" fillId="0" borderId="0" xfId="0" quotePrefix="1"/>
    <xf numFmtId="0" fontId="0" fillId="3" borderId="1" xfId="0" applyFill="1" applyBorder="1"/>
    <xf numFmtId="4" fontId="0" fillId="3" borderId="6" xfId="0" applyNumberFormat="1" applyFill="1" applyBorder="1"/>
    <xf numFmtId="0" fontId="0" fillId="3" borderId="1" xfId="0" applyFill="1" applyBorder="1" applyAlignment="1">
      <alignment horizontal="center"/>
    </xf>
    <xf numFmtId="40" fontId="0" fillId="0" borderId="0" xfId="0" applyNumberFormat="1"/>
    <xf numFmtId="0" fontId="1" fillId="0" borderId="0" xfId="0" quotePrefix="1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4/Relat&#243;rio%20Final%20-%20Publica&#231;&#245;es/ok_Transparencia%202014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Despesa - Access Emag"/>
      <sheetName val="Financeiro - Access"/>
      <sheetName val="Financeiro - Access Emag"/>
      <sheetName val="Orcamento - Access"/>
      <sheetName val="Decisões Judiciais"/>
      <sheetName val="Outras Receitas"/>
      <sheetName val="RP - Access"/>
      <sheetName val="RP - AccessEm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0">
          <cell r="C90">
            <v>467991500.19</v>
          </cell>
        </row>
      </sheetData>
      <sheetData sheetId="11"/>
      <sheetData sheetId="12"/>
      <sheetData sheetId="13"/>
      <sheetData sheetId="14">
        <row r="2">
          <cell r="P2">
            <v>25442664.530000001</v>
          </cell>
        </row>
        <row r="3">
          <cell r="P3">
            <v>5098665.55</v>
          </cell>
        </row>
        <row r="4">
          <cell r="P4">
            <v>4534717.3099999996</v>
          </cell>
        </row>
        <row r="6">
          <cell r="P6">
            <v>98491.86</v>
          </cell>
        </row>
        <row r="7">
          <cell r="P7">
            <v>1388666.56</v>
          </cell>
        </row>
        <row r="8">
          <cell r="P8">
            <v>150260.48000000001</v>
          </cell>
        </row>
        <row r="9">
          <cell r="P9">
            <v>996669</v>
          </cell>
        </row>
        <row r="10">
          <cell r="P10">
            <v>48753.93</v>
          </cell>
        </row>
        <row r="11">
          <cell r="P11">
            <v>33268.44</v>
          </cell>
        </row>
        <row r="12">
          <cell r="P12">
            <v>185924.17</v>
          </cell>
        </row>
        <row r="13">
          <cell r="P13">
            <v>286540.37</v>
          </cell>
        </row>
        <row r="14">
          <cell r="P14">
            <v>64957.02</v>
          </cell>
        </row>
        <row r="15">
          <cell r="P15">
            <v>256439.37</v>
          </cell>
        </row>
        <row r="16">
          <cell r="P16">
            <v>34634.35</v>
          </cell>
        </row>
        <row r="17">
          <cell r="P17">
            <v>108049.67</v>
          </cell>
        </row>
        <row r="18">
          <cell r="P18">
            <v>115102.47</v>
          </cell>
        </row>
        <row r="19">
          <cell r="P19">
            <v>943033.11</v>
          </cell>
        </row>
        <row r="20">
          <cell r="P20">
            <v>351607.03999999998</v>
          </cell>
        </row>
        <row r="21">
          <cell r="P21">
            <v>16146.48</v>
          </cell>
        </row>
        <row r="22">
          <cell r="P22">
            <v>714946.39</v>
          </cell>
        </row>
        <row r="23">
          <cell r="P23">
            <v>83408.23</v>
          </cell>
        </row>
        <row r="24">
          <cell r="P24">
            <v>24970.3</v>
          </cell>
        </row>
        <row r="25">
          <cell r="P25">
            <v>17880</v>
          </cell>
        </row>
        <row r="26">
          <cell r="P26">
            <v>270</v>
          </cell>
        </row>
        <row r="27">
          <cell r="P27">
            <v>16128.48</v>
          </cell>
        </row>
        <row r="28">
          <cell r="P28">
            <v>79752.600000000006</v>
          </cell>
        </row>
        <row r="29">
          <cell r="P29">
            <v>90239.65</v>
          </cell>
        </row>
        <row r="30">
          <cell r="P30">
            <v>0</v>
          </cell>
        </row>
        <row r="31">
          <cell r="P31">
            <v>1409247.33</v>
          </cell>
        </row>
        <row r="32">
          <cell r="P32">
            <v>0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293200</v>
          </cell>
        </row>
        <row r="36">
          <cell r="P36">
            <v>71226.899999999994</v>
          </cell>
        </row>
        <row r="37">
          <cell r="P37">
            <v>0</v>
          </cell>
        </row>
        <row r="38">
          <cell r="P38">
            <v>0</v>
          </cell>
        </row>
      </sheetData>
      <sheetData sheetId="15">
        <row r="2">
          <cell r="P2">
            <v>0</v>
          </cell>
        </row>
        <row r="3">
          <cell r="P3">
            <v>0</v>
          </cell>
        </row>
        <row r="4">
          <cell r="P4">
            <v>0</v>
          </cell>
        </row>
        <row r="6">
          <cell r="P6">
            <v>0</v>
          </cell>
        </row>
        <row r="7">
          <cell r="P7">
            <v>0</v>
          </cell>
        </row>
        <row r="8">
          <cell r="P8">
            <v>0</v>
          </cell>
        </row>
        <row r="9">
          <cell r="P9">
            <v>0</v>
          </cell>
        </row>
        <row r="10">
          <cell r="P10">
            <v>408.31</v>
          </cell>
        </row>
        <row r="11">
          <cell r="P11">
            <v>1139.6400000000001</v>
          </cell>
        </row>
        <row r="12">
          <cell r="P12">
            <v>0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</v>
          </cell>
        </row>
        <row r="17">
          <cell r="P17">
            <v>0</v>
          </cell>
        </row>
        <row r="18">
          <cell r="P18">
            <v>0</v>
          </cell>
        </row>
        <row r="19">
          <cell r="P19">
            <v>0</v>
          </cell>
        </row>
        <row r="20">
          <cell r="P20">
            <v>0</v>
          </cell>
        </row>
        <row r="21">
          <cell r="P21">
            <v>0</v>
          </cell>
        </row>
        <row r="22">
          <cell r="P22">
            <v>0</v>
          </cell>
        </row>
        <row r="23">
          <cell r="P23">
            <v>40763.339999999997</v>
          </cell>
        </row>
        <row r="24">
          <cell r="P24">
            <v>0</v>
          </cell>
        </row>
        <row r="25">
          <cell r="P25">
            <v>0</v>
          </cell>
        </row>
        <row r="26">
          <cell r="P26">
            <v>0</v>
          </cell>
        </row>
        <row r="27">
          <cell r="P27">
            <v>0</v>
          </cell>
        </row>
        <row r="28">
          <cell r="P28">
            <v>0</v>
          </cell>
        </row>
        <row r="29">
          <cell r="P29">
            <v>0</v>
          </cell>
        </row>
        <row r="30">
          <cell r="P30">
            <v>0</v>
          </cell>
        </row>
        <row r="31">
          <cell r="P31">
            <v>0</v>
          </cell>
        </row>
        <row r="32">
          <cell r="P32">
            <v>0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0</v>
          </cell>
        </row>
        <row r="36">
          <cell r="P36">
            <v>0</v>
          </cell>
        </row>
        <row r="37">
          <cell r="P37">
            <v>0</v>
          </cell>
        </row>
        <row r="38">
          <cell r="P38">
            <v>0</v>
          </cell>
        </row>
      </sheetData>
      <sheetData sheetId="16">
        <row r="2">
          <cell r="P2">
            <v>22980545.879999999</v>
          </cell>
        </row>
        <row r="3">
          <cell r="P3">
            <v>9512128.0299999993</v>
          </cell>
        </row>
        <row r="4">
          <cell r="P4">
            <v>6140045.29</v>
          </cell>
        </row>
        <row r="5">
          <cell r="P5">
            <v>0</v>
          </cell>
        </row>
      </sheetData>
      <sheetData sheetId="17">
        <row r="2">
          <cell r="P2">
            <v>0</v>
          </cell>
        </row>
        <row r="3">
          <cell r="P3">
            <v>40763.339999999997</v>
          </cell>
        </row>
        <row r="4">
          <cell r="P4">
            <v>0</v>
          </cell>
        </row>
        <row r="5">
          <cell r="P5">
            <v>0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showGridLines="0" tabSelected="1" view="pageBreakPreview" zoomScale="130" zoomScaleNormal="9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9" customWidth="1"/>
    <col min="4" max="4" width="15.7109375" customWidth="1"/>
    <col min="5" max="5" width="17.140625" customWidth="1"/>
    <col min="6" max="6" width="12.28515625" bestFit="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3"/>
    </row>
    <row r="4" spans="1:3" x14ac:dyDescent="0.2">
      <c r="A4" s="2" t="s">
        <v>3</v>
      </c>
      <c r="B4" s="4" t="s">
        <v>4</v>
      </c>
      <c r="C4" s="4"/>
    </row>
    <row r="5" spans="1:3" x14ac:dyDescent="0.2">
      <c r="A5" s="2" t="s">
        <v>5</v>
      </c>
      <c r="B5" s="3" t="s">
        <v>6</v>
      </c>
      <c r="C5" s="3"/>
    </row>
    <row r="6" spans="1:3" x14ac:dyDescent="0.2">
      <c r="A6" s="2" t="s">
        <v>7</v>
      </c>
      <c r="B6" s="4" t="s">
        <v>8</v>
      </c>
      <c r="C6" s="4"/>
    </row>
    <row r="7" spans="1:3" x14ac:dyDescent="0.2">
      <c r="A7" s="2" t="s">
        <v>9</v>
      </c>
      <c r="B7" s="5" t="s">
        <v>10</v>
      </c>
      <c r="C7" s="5"/>
    </row>
    <row r="8" spans="1:3" x14ac:dyDescent="0.2">
      <c r="A8" s="2" t="s">
        <v>11</v>
      </c>
      <c r="B8" s="6">
        <v>42024</v>
      </c>
      <c r="C8" s="7"/>
    </row>
    <row r="10" spans="1:3" x14ac:dyDescent="0.2">
      <c r="A10" s="8" t="s">
        <v>12</v>
      </c>
    </row>
    <row r="12" spans="1:3" x14ac:dyDescent="0.2">
      <c r="A12" s="10" t="s">
        <v>13</v>
      </c>
      <c r="B12" s="10" t="s">
        <v>14</v>
      </c>
      <c r="C12" s="11" t="s">
        <v>15</v>
      </c>
    </row>
    <row r="13" spans="1:3" x14ac:dyDescent="0.2">
      <c r="A13" s="2" t="s">
        <v>16</v>
      </c>
      <c r="B13" s="12" t="s">
        <v>17</v>
      </c>
      <c r="C13" s="13">
        <f>'[1]Despesa - Access'!P2+'[1]Despesa - Access Emag'!P2</f>
        <v>25442664.530000001</v>
      </c>
    </row>
    <row r="14" spans="1:3" x14ac:dyDescent="0.2">
      <c r="A14" s="2" t="s">
        <v>18</v>
      </c>
      <c r="B14" s="12" t="s">
        <v>19</v>
      </c>
      <c r="C14" s="13">
        <f>'[1]Despesa - Access'!P3+'[1]Despesa - Access Emag'!P3</f>
        <v>5098665.55</v>
      </c>
    </row>
    <row r="15" spans="1:3" x14ac:dyDescent="0.2">
      <c r="A15" s="2" t="s">
        <v>20</v>
      </c>
      <c r="B15" s="12" t="s">
        <v>21</v>
      </c>
      <c r="C15" s="13">
        <f>'[1]Despesa - Access'!P4+'[1]Despesa - Access Emag'!P4</f>
        <v>4534717.3099999996</v>
      </c>
    </row>
    <row r="16" spans="1:3" ht="51" x14ac:dyDescent="0.2">
      <c r="A16" s="14" t="s">
        <v>22</v>
      </c>
      <c r="B16" s="12" t="s">
        <v>23</v>
      </c>
      <c r="C16" s="13">
        <v>57143.13</v>
      </c>
    </row>
    <row r="17" spans="1:3" x14ac:dyDescent="0.2">
      <c r="A17" s="15" t="s">
        <v>24</v>
      </c>
      <c r="B17" s="15"/>
      <c r="C17" s="13">
        <f>SUM(C13:C16)</f>
        <v>35133190.520000003</v>
      </c>
    </row>
    <row r="19" spans="1:3" x14ac:dyDescent="0.2">
      <c r="A19" s="8" t="s">
        <v>25</v>
      </c>
    </row>
    <row r="21" spans="1:3" x14ac:dyDescent="0.2">
      <c r="A21" s="10" t="s">
        <v>13</v>
      </c>
      <c r="B21" s="10" t="s">
        <v>14</v>
      </c>
      <c r="C21" s="11" t="s">
        <v>26</v>
      </c>
    </row>
    <row r="22" spans="1:3" x14ac:dyDescent="0.2">
      <c r="A22" s="2" t="s">
        <v>16</v>
      </c>
      <c r="B22" s="2" t="s">
        <v>27</v>
      </c>
      <c r="C22" s="13">
        <f>'[1]Despesa - Access'!P6+'[1]Despesa - Access Emag'!P6</f>
        <v>98491.86</v>
      </c>
    </row>
    <row r="23" spans="1:3" x14ac:dyDescent="0.2">
      <c r="A23" s="2" t="s">
        <v>18</v>
      </c>
      <c r="B23" s="2" t="s">
        <v>28</v>
      </c>
      <c r="C23" s="13">
        <f>'[1]Despesa - Access'!P7+'[1]Despesa - Access Emag'!P7</f>
        <v>1388666.56</v>
      </c>
    </row>
    <row r="24" spans="1:3" x14ac:dyDescent="0.2">
      <c r="A24" s="2" t="s">
        <v>20</v>
      </c>
      <c r="B24" s="2" t="s">
        <v>29</v>
      </c>
      <c r="C24" s="13">
        <f>'[1]Despesa - Access'!P8+'[1]Despesa - Access Emag'!P8</f>
        <v>150260.48000000001</v>
      </c>
    </row>
    <row r="25" spans="1:3" x14ac:dyDescent="0.2">
      <c r="A25" s="2" t="s">
        <v>22</v>
      </c>
      <c r="B25" s="2" t="s">
        <v>30</v>
      </c>
      <c r="C25" s="13">
        <f>'[1]Despesa - Access'!P9+'[1]Despesa - Access Emag'!P9</f>
        <v>996669</v>
      </c>
    </row>
    <row r="26" spans="1:3" x14ac:dyDescent="0.2">
      <c r="A26" s="2" t="s">
        <v>31</v>
      </c>
      <c r="B26" s="2" t="s">
        <v>32</v>
      </c>
      <c r="C26" s="13">
        <f>'[1]Despesa - Access'!P10+'[1]Despesa - Access Emag'!P10</f>
        <v>49162.239999999998</v>
      </c>
    </row>
    <row r="27" spans="1:3" x14ac:dyDescent="0.2">
      <c r="A27" s="2" t="s">
        <v>33</v>
      </c>
      <c r="B27" s="2" t="s">
        <v>34</v>
      </c>
      <c r="C27" s="13">
        <f>'[1]Despesa - Access'!P11+'[1]Despesa - Access Emag'!P11</f>
        <v>34408.080000000002</v>
      </c>
    </row>
    <row r="28" spans="1:3" x14ac:dyDescent="0.2">
      <c r="A28" s="2" t="s">
        <v>35</v>
      </c>
      <c r="B28" s="2" t="s">
        <v>36</v>
      </c>
      <c r="C28" s="13">
        <f>'[1]Despesa - Access'!P12+'[1]Despesa - Access Emag'!P12</f>
        <v>185924.17</v>
      </c>
    </row>
    <row r="29" spans="1:3" x14ac:dyDescent="0.2">
      <c r="A29" s="2" t="s">
        <v>37</v>
      </c>
      <c r="B29" s="2" t="s">
        <v>38</v>
      </c>
      <c r="C29" s="13">
        <f>'[1]Despesa - Access'!P13+'[1]Despesa - Access Emag'!P13</f>
        <v>286540.37</v>
      </c>
    </row>
    <row r="30" spans="1:3" x14ac:dyDescent="0.2">
      <c r="A30" s="2" t="s">
        <v>39</v>
      </c>
      <c r="B30" s="2" t="s">
        <v>40</v>
      </c>
      <c r="C30" s="13">
        <f>'[1]Despesa - Access'!P14+'[1]Despesa - Access Emag'!P14</f>
        <v>64957.02</v>
      </c>
    </row>
    <row r="31" spans="1:3" x14ac:dyDescent="0.2">
      <c r="A31" s="2" t="s">
        <v>41</v>
      </c>
      <c r="B31" s="2" t="s">
        <v>42</v>
      </c>
      <c r="C31" s="13">
        <f>'[1]Despesa - Access'!P15+'[1]Despesa - Access Emag'!P15</f>
        <v>256439.37</v>
      </c>
    </row>
    <row r="32" spans="1:3" x14ac:dyDescent="0.2">
      <c r="A32" s="2" t="s">
        <v>43</v>
      </c>
      <c r="B32" s="2" t="s">
        <v>44</v>
      </c>
      <c r="C32" s="13">
        <f>'[1]Despesa - Access'!P16+'[1]Despesa - Access Emag'!P16</f>
        <v>34634.35</v>
      </c>
    </row>
    <row r="33" spans="1:3" x14ac:dyDescent="0.2">
      <c r="A33" s="2" t="s">
        <v>45</v>
      </c>
      <c r="B33" s="2" t="s">
        <v>46</v>
      </c>
      <c r="C33" s="13">
        <f>'[1]Despesa - Access'!P17+'[1]Despesa - Access Emag'!P17</f>
        <v>108049.67</v>
      </c>
    </row>
    <row r="34" spans="1:3" ht="63.75" x14ac:dyDescent="0.2">
      <c r="A34" s="14" t="s">
        <v>47</v>
      </c>
      <c r="B34" s="16" t="s">
        <v>48</v>
      </c>
      <c r="C34" s="13">
        <f>'[1]Despesa - Access'!P18+'[1]Despesa - Access Emag'!P18</f>
        <v>115102.47</v>
      </c>
    </row>
    <row r="35" spans="1:3" x14ac:dyDescent="0.2">
      <c r="A35" s="2" t="s">
        <v>49</v>
      </c>
      <c r="B35" s="2" t="s">
        <v>50</v>
      </c>
      <c r="C35" s="13">
        <f>'[1]Despesa - Access'!P19+'[1]Despesa - Access Emag'!P19</f>
        <v>943033.11</v>
      </c>
    </row>
    <row r="36" spans="1:3" x14ac:dyDescent="0.2">
      <c r="A36" s="2" t="s">
        <v>51</v>
      </c>
      <c r="B36" s="2" t="s">
        <v>52</v>
      </c>
      <c r="C36" s="13">
        <f>'[1]Despesa - Access'!P20+'[1]Despesa - Access Emag'!P20</f>
        <v>351607.03999999998</v>
      </c>
    </row>
    <row r="37" spans="1:3" x14ac:dyDescent="0.2">
      <c r="A37" s="2" t="s">
        <v>53</v>
      </c>
      <c r="B37" s="2" t="s">
        <v>54</v>
      </c>
      <c r="C37" s="13">
        <f>'[1]Despesa - Access'!P21+'[1]Despesa - Access Emag'!P21</f>
        <v>16146.48</v>
      </c>
    </row>
    <row r="38" spans="1:3" ht="25.5" x14ac:dyDescent="0.2">
      <c r="A38" s="14" t="s">
        <v>55</v>
      </c>
      <c r="B38" s="17" t="s">
        <v>56</v>
      </c>
      <c r="C38" s="13">
        <f>'[1]Despesa - Access'!P22+'[1]Despesa - Access Emag'!P22</f>
        <v>714946.39</v>
      </c>
    </row>
    <row r="39" spans="1:3" x14ac:dyDescent="0.2">
      <c r="A39" s="2" t="s">
        <v>57</v>
      </c>
      <c r="B39" s="2" t="s">
        <v>58</v>
      </c>
      <c r="C39" s="13">
        <f>'[1]Despesa - Access'!P23+'[1]Despesa - Access Emag'!P23</f>
        <v>124171.56999999999</v>
      </c>
    </row>
    <row r="40" spans="1:3" x14ac:dyDescent="0.2">
      <c r="A40" s="2" t="s">
        <v>59</v>
      </c>
      <c r="B40" s="2" t="s">
        <v>60</v>
      </c>
      <c r="C40" s="13">
        <f>'[1]Despesa - Access'!P24+'[1]Despesa - Access Emag'!P24</f>
        <v>24970.3</v>
      </c>
    </row>
    <row r="41" spans="1:3" x14ac:dyDescent="0.2">
      <c r="A41" s="2" t="s">
        <v>61</v>
      </c>
      <c r="B41" s="2" t="s">
        <v>62</v>
      </c>
      <c r="C41" s="13">
        <f>'[1]Despesa - Access'!P25+'[1]Despesa - Access Emag'!P25</f>
        <v>17880</v>
      </c>
    </row>
    <row r="42" spans="1:3" x14ac:dyDescent="0.2">
      <c r="A42" s="2" t="s">
        <v>63</v>
      </c>
      <c r="B42" s="2" t="s">
        <v>64</v>
      </c>
      <c r="C42" s="13">
        <f>'[1]Despesa - Access'!P26+'[1]Despesa - Access Emag'!P26</f>
        <v>270</v>
      </c>
    </row>
    <row r="43" spans="1:3" x14ac:dyDescent="0.2">
      <c r="A43" s="2" t="s">
        <v>65</v>
      </c>
      <c r="B43" s="2" t="s">
        <v>66</v>
      </c>
      <c r="C43" s="13">
        <f>'[1]Despesa - Access'!P27+'[1]Despesa - Access Emag'!P27</f>
        <v>16128.48</v>
      </c>
    </row>
    <row r="44" spans="1:3" x14ac:dyDescent="0.2">
      <c r="A44" s="2" t="s">
        <v>67</v>
      </c>
      <c r="B44" s="2" t="s">
        <v>68</v>
      </c>
      <c r="C44" s="13">
        <f>'[1]Despesa - Access'!P28+'[1]Despesa - Access Emag'!P28</f>
        <v>79752.600000000006</v>
      </c>
    </row>
    <row r="45" spans="1:3" x14ac:dyDescent="0.2">
      <c r="A45" s="2" t="s">
        <v>69</v>
      </c>
      <c r="B45" s="2" t="s">
        <v>70</v>
      </c>
      <c r="C45" s="13">
        <f>'[1]Despesa - Access'!P29+'[1]Despesa - Access Emag'!P29</f>
        <v>90239.65</v>
      </c>
    </row>
    <row r="46" spans="1:3" x14ac:dyDescent="0.2">
      <c r="A46" s="2" t="s">
        <v>71</v>
      </c>
      <c r="B46" s="2" t="s">
        <v>72</v>
      </c>
      <c r="C46" s="13">
        <f>'[1]Despesa - Access'!P30+'[1]Despesa - Access Emag'!P30</f>
        <v>0</v>
      </c>
    </row>
    <row r="47" spans="1:3" x14ac:dyDescent="0.2">
      <c r="A47" s="2" t="s">
        <v>73</v>
      </c>
      <c r="B47" s="2" t="s">
        <v>74</v>
      </c>
      <c r="C47" s="13">
        <f>'[1]Despesa - Access'!P31+'[1]Despesa - Access Emag'!P31</f>
        <v>1409247.33</v>
      </c>
    </row>
    <row r="48" spans="1:3" x14ac:dyDescent="0.2">
      <c r="A48" s="15" t="s">
        <v>24</v>
      </c>
      <c r="B48" s="15"/>
      <c r="C48" s="13">
        <f>SUM(C22:C47)</f>
        <v>7557698.5900000017</v>
      </c>
    </row>
    <row r="49" spans="1:5" x14ac:dyDescent="0.2">
      <c r="E49" s="9"/>
    </row>
    <row r="50" spans="1:5" x14ac:dyDescent="0.2">
      <c r="A50" s="8" t="s">
        <v>75</v>
      </c>
    </row>
    <row r="52" spans="1:5" x14ac:dyDescent="0.2">
      <c r="A52" s="10" t="s">
        <v>13</v>
      </c>
      <c r="B52" s="10" t="s">
        <v>14</v>
      </c>
      <c r="C52" s="11" t="s">
        <v>26</v>
      </c>
    </row>
    <row r="53" spans="1:5" x14ac:dyDescent="0.2">
      <c r="A53" s="2" t="s">
        <v>16</v>
      </c>
      <c r="B53" s="2" t="s">
        <v>76</v>
      </c>
      <c r="C53" s="13">
        <f>'[1]Despesa - Access'!P32+'[1]Despesa - Access Emag'!P32</f>
        <v>0</v>
      </c>
    </row>
    <row r="54" spans="1:5" x14ac:dyDescent="0.2">
      <c r="A54" s="2" t="s">
        <v>18</v>
      </c>
      <c r="B54" s="2" t="s">
        <v>77</v>
      </c>
      <c r="C54" s="13">
        <f>'[1]Despesa - Access'!P33+'[1]Despesa - Access Emag'!P33</f>
        <v>0</v>
      </c>
    </row>
    <row r="55" spans="1:5" x14ac:dyDescent="0.2">
      <c r="A55" s="2" t="s">
        <v>20</v>
      </c>
      <c r="B55" s="2" t="s">
        <v>78</v>
      </c>
      <c r="C55" s="13">
        <f>'[1]Despesa - Access'!P34+'[1]Despesa - Access Emag'!P34</f>
        <v>0</v>
      </c>
    </row>
    <row r="56" spans="1:5" x14ac:dyDescent="0.2">
      <c r="A56" s="2" t="s">
        <v>22</v>
      </c>
      <c r="B56" s="2" t="s">
        <v>79</v>
      </c>
      <c r="C56" s="13">
        <f>'[1]Despesa - Access'!P35+'[1]Despesa - Access Emag'!P35</f>
        <v>293200</v>
      </c>
    </row>
    <row r="57" spans="1:5" x14ac:dyDescent="0.2">
      <c r="A57" s="2" t="s">
        <v>31</v>
      </c>
      <c r="B57" s="2" t="s">
        <v>80</v>
      </c>
      <c r="C57" s="13">
        <f>'[1]Despesa - Access'!P36+'[1]Despesa - Access Emag'!P36</f>
        <v>71226.899999999994</v>
      </c>
    </row>
    <row r="58" spans="1:5" x14ac:dyDescent="0.2">
      <c r="A58" s="15" t="s">
        <v>24</v>
      </c>
      <c r="B58" s="15"/>
      <c r="C58" s="13">
        <f>SUM(C53:C57)</f>
        <v>364426.9</v>
      </c>
      <c r="E58" s="9"/>
    </row>
    <row r="60" spans="1:5" x14ac:dyDescent="0.2">
      <c r="A60" s="8" t="s">
        <v>81</v>
      </c>
    </row>
    <row r="62" spans="1:5" x14ac:dyDescent="0.2">
      <c r="A62" s="10" t="s">
        <v>13</v>
      </c>
      <c r="B62" s="10" t="s">
        <v>14</v>
      </c>
      <c r="C62" s="11" t="s">
        <v>15</v>
      </c>
    </row>
    <row r="63" spans="1:5" x14ac:dyDescent="0.2">
      <c r="A63" s="2" t="s">
        <v>16</v>
      </c>
      <c r="B63" s="2" t="s">
        <v>82</v>
      </c>
      <c r="C63" s="13">
        <f>'[1]Despesa - Access'!P37+'[1]Despesa - Access Emag'!P37</f>
        <v>0</v>
      </c>
    </row>
    <row r="64" spans="1:5" x14ac:dyDescent="0.2">
      <c r="A64" s="2" t="s">
        <v>18</v>
      </c>
      <c r="B64" s="2" t="s">
        <v>83</v>
      </c>
      <c r="C64" s="13">
        <f>'[1]Despesa - Access'!P38+'[1]Despesa - Access Emag'!P38</f>
        <v>0</v>
      </c>
    </row>
    <row r="65" spans="1:3" x14ac:dyDescent="0.2">
      <c r="A65" s="15" t="s">
        <v>24</v>
      </c>
      <c r="B65" s="15"/>
      <c r="C65" s="13">
        <f>SUM(C63:C64)</f>
        <v>0</v>
      </c>
    </row>
    <row r="67" spans="1:3" x14ac:dyDescent="0.2">
      <c r="A67" s="8" t="s">
        <v>84</v>
      </c>
    </row>
    <row r="69" spans="1:3" x14ac:dyDescent="0.2">
      <c r="A69" s="10" t="s">
        <v>13</v>
      </c>
      <c r="B69" s="10" t="s">
        <v>14</v>
      </c>
      <c r="C69" s="11" t="s">
        <v>26</v>
      </c>
    </row>
    <row r="70" spans="1:3" x14ac:dyDescent="0.2">
      <c r="A70" s="2" t="s">
        <v>16</v>
      </c>
      <c r="B70" s="2" t="s">
        <v>85</v>
      </c>
      <c r="C70" s="18">
        <f>'[1]Financeiro - Access'!P2+'[1]Financeiro - Access Emag'!P2</f>
        <v>22980545.879999999</v>
      </c>
    </row>
    <row r="71" spans="1:3" x14ac:dyDescent="0.2">
      <c r="A71" s="2" t="s">
        <v>18</v>
      </c>
      <c r="B71" s="2" t="s">
        <v>86</v>
      </c>
      <c r="C71" s="18">
        <f>'[1]Financeiro - Access'!P3+'[1]Financeiro - Access Emag'!P3</f>
        <v>9552891.3699999992</v>
      </c>
    </row>
    <row r="72" spans="1:3" x14ac:dyDescent="0.2">
      <c r="A72" s="2" t="s">
        <v>20</v>
      </c>
      <c r="B72" s="2" t="s">
        <v>87</v>
      </c>
      <c r="C72" s="18">
        <f>'[1]Financeiro - Access'!P4+'[1]Financeiro - Access Emag'!P4</f>
        <v>6140045.29</v>
      </c>
    </row>
    <row r="73" spans="1:3" x14ac:dyDescent="0.2">
      <c r="A73" s="2" t="s">
        <v>22</v>
      </c>
      <c r="B73" s="2" t="s">
        <v>88</v>
      </c>
      <c r="C73" s="18">
        <f>'[1]Financeiro - Access'!P5+'[1]Financeiro - Access Emag'!P5</f>
        <v>0</v>
      </c>
    </row>
    <row r="74" spans="1:3" x14ac:dyDescent="0.2">
      <c r="A74" s="15" t="s">
        <v>24</v>
      </c>
      <c r="B74" s="15"/>
      <c r="C74" s="13">
        <f>SUM(C70:C73)</f>
        <v>38673482.539999999</v>
      </c>
    </row>
    <row r="76" spans="1:3" x14ac:dyDescent="0.2">
      <c r="A76" s="8" t="s">
        <v>89</v>
      </c>
    </row>
    <row r="78" spans="1:3" x14ac:dyDescent="0.2">
      <c r="A78" s="10" t="s">
        <v>13</v>
      </c>
      <c r="B78" s="10" t="s">
        <v>14</v>
      </c>
      <c r="C78" s="11" t="s">
        <v>26</v>
      </c>
    </row>
    <row r="79" spans="1:3" x14ac:dyDescent="0.2">
      <c r="A79" s="2" t="s">
        <v>16</v>
      </c>
      <c r="B79" s="2" t="s">
        <v>90</v>
      </c>
      <c r="C79" s="18"/>
    </row>
    <row r="80" spans="1:3" x14ac:dyDescent="0.2">
      <c r="A80" s="2" t="s">
        <v>18</v>
      </c>
      <c r="B80" s="2" t="s">
        <v>91</v>
      </c>
      <c r="C80" s="18"/>
    </row>
    <row r="81" spans="1:7" x14ac:dyDescent="0.2">
      <c r="A81" s="2" t="s">
        <v>20</v>
      </c>
      <c r="B81" s="2" t="s">
        <v>92</v>
      </c>
      <c r="C81" s="18"/>
    </row>
    <row r="82" spans="1:7" x14ac:dyDescent="0.2">
      <c r="A82" s="2" t="s">
        <v>22</v>
      </c>
      <c r="B82" s="2" t="s">
        <v>93</v>
      </c>
      <c r="C82" s="18"/>
    </row>
    <row r="83" spans="1:7" x14ac:dyDescent="0.2">
      <c r="A83" s="15" t="s">
        <v>24</v>
      </c>
      <c r="B83" s="15"/>
      <c r="C83" s="13">
        <f>SUM(C79:C82)</f>
        <v>0</v>
      </c>
    </row>
    <row r="84" spans="1:7" x14ac:dyDescent="0.2">
      <c r="A84" s="19" t="s">
        <v>94</v>
      </c>
      <c r="B84" s="19"/>
      <c r="C84" s="19"/>
    </row>
    <row r="86" spans="1:7" x14ac:dyDescent="0.2">
      <c r="A86" s="20" t="s">
        <v>95</v>
      </c>
      <c r="B86" s="20"/>
      <c r="C86" s="20"/>
      <c r="D86" s="20"/>
      <c r="E86" s="20"/>
    </row>
    <row r="87" spans="1:7" x14ac:dyDescent="0.2">
      <c r="A87" s="21"/>
      <c r="B87" s="21"/>
      <c r="C87" s="21"/>
    </row>
    <row r="88" spans="1:7" x14ac:dyDescent="0.2">
      <c r="C88" s="11" t="s">
        <v>96</v>
      </c>
      <c r="D88" s="10" t="s">
        <v>97</v>
      </c>
      <c r="E88" s="10" t="s">
        <v>24</v>
      </c>
    </row>
    <row r="89" spans="1:7" x14ac:dyDescent="0.2">
      <c r="A89" s="22" t="s">
        <v>98</v>
      </c>
      <c r="B89" s="7"/>
      <c r="C89" s="23"/>
      <c r="D89" s="18">
        <f>'[1]Anexo I - Nov'!C89</f>
        <v>0</v>
      </c>
      <c r="E89" s="18">
        <f>C89-D89</f>
        <v>0</v>
      </c>
    </row>
    <row r="90" spans="1:7" x14ac:dyDescent="0.2">
      <c r="A90" s="24" t="s">
        <v>99</v>
      </c>
      <c r="B90" s="7"/>
      <c r="C90" s="18">
        <f>540164325.15+543784.74</f>
        <v>540708109.88999999</v>
      </c>
      <c r="D90" s="18">
        <f>'[1]Anexo I - Nov'!C90</f>
        <v>467991500.19</v>
      </c>
      <c r="E90" s="18">
        <f>C90-D90</f>
        <v>72716609.699999988</v>
      </c>
    </row>
    <row r="91" spans="1:7" x14ac:dyDescent="0.2">
      <c r="A91" s="22" t="s">
        <v>100</v>
      </c>
      <c r="B91" s="7"/>
      <c r="C91" s="18"/>
      <c r="D91" s="18">
        <f>'[1]Anexo I - Nov'!C91</f>
        <v>0</v>
      </c>
      <c r="E91" s="18">
        <f>C91-D91</f>
        <v>0</v>
      </c>
    </row>
    <row r="92" spans="1:7" x14ac:dyDescent="0.2">
      <c r="A92" s="22" t="s">
        <v>101</v>
      </c>
      <c r="B92" s="25"/>
      <c r="C92" s="25"/>
      <c r="D92" s="7"/>
      <c r="E92" s="18">
        <f>-29709228.98-9207.84</f>
        <v>-29718436.82</v>
      </c>
    </row>
    <row r="93" spans="1:7" x14ac:dyDescent="0.2">
      <c r="A93" s="3" t="s">
        <v>102</v>
      </c>
      <c r="B93" s="3"/>
      <c r="C93" s="3"/>
      <c r="D93" s="3"/>
      <c r="E93" s="26">
        <f>SUM(E89:E92)</f>
        <v>42998172.879999988</v>
      </c>
    </row>
    <row r="94" spans="1:7" x14ac:dyDescent="0.2">
      <c r="A94" s="3" t="s">
        <v>103</v>
      </c>
      <c r="B94" s="3"/>
      <c r="C94" s="3"/>
      <c r="D94" s="3"/>
      <c r="E94" s="26">
        <f>$C$17+$C$48+$C$58+$C$65</f>
        <v>43055316.010000005</v>
      </c>
      <c r="F94" s="27">
        <f>+E94-E93</f>
        <v>57143.130000017583</v>
      </c>
      <c r="G94" s="28" t="s">
        <v>104</v>
      </c>
    </row>
    <row r="95" spans="1:7" x14ac:dyDescent="0.2">
      <c r="E95" s="9"/>
    </row>
    <row r="96" spans="1:7" x14ac:dyDescent="0.2">
      <c r="D96" s="29" t="s">
        <v>105</v>
      </c>
      <c r="E96" s="30">
        <f>72665090.57+51519.13</f>
        <v>72716609.699999988</v>
      </c>
    </row>
    <row r="97" spans="5:7" x14ac:dyDescent="0.2">
      <c r="E97" s="31" t="str">
        <f>IF(-E92+E94=E96,"despesa OK","DIFERENÇA")</f>
        <v>DIFERENÇA</v>
      </c>
      <c r="F97" s="32">
        <f>+E96+E92-E94</f>
        <v>-57143.130000017583</v>
      </c>
      <c r="G97" s="33" t="s">
        <v>106</v>
      </c>
    </row>
    <row r="99" spans="5:7" x14ac:dyDescent="0.2">
      <c r="F99" s="34"/>
    </row>
    <row r="100" spans="5:7" x14ac:dyDescent="0.2">
      <c r="E100" s="9"/>
    </row>
  </sheetData>
  <mergeCells count="21">
    <mergeCell ref="A92:D92"/>
    <mergeCell ref="A93:D93"/>
    <mergeCell ref="A94:D94"/>
    <mergeCell ref="A83:B83"/>
    <mergeCell ref="A84:C84"/>
    <mergeCell ref="A86:E86"/>
    <mergeCell ref="A89:B89"/>
    <mergeCell ref="A90:B90"/>
    <mergeCell ref="A91:B91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Dez</vt:lpstr>
      <vt:lpstr>'Anexo I - Dez'!Area_de_impressao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2017-10-16T17:33:18Z</dcterms:created>
  <dcterms:modified xsi:type="dcterms:W3CDTF">2017-10-16T17:33:43Z</dcterms:modified>
</cp:coreProperties>
</file>