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Fev" sheetId="1" r:id="rId1"/>
  </sheets>
  <externalReferences>
    <externalReference r:id="rId2"/>
  </externalReferences>
  <definedNames>
    <definedName name="_xlnm.Print_Area" localSheetId="0">Fev!$A$1:$X$23</definedName>
  </definedNames>
  <calcPr calcId="145621" calcMode="manual"/>
</workbook>
</file>

<file path=xl/calcChain.xml><?xml version="1.0" encoding="utf-8"?>
<calcChain xmlns="http://schemas.openxmlformats.org/spreadsheetml/2006/main">
  <c r="Q21" i="1" l="1"/>
  <c r="W20" i="1"/>
  <c r="U20" i="1"/>
  <c r="S20" i="1"/>
  <c r="R20" i="1"/>
  <c r="X20" i="1" s="1"/>
  <c r="P20" i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R19" i="1" s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R18" i="1"/>
  <c r="X18" i="1" s="1"/>
  <c r="P18" i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R17" i="1" s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R16" i="1"/>
  <c r="X16" i="1" s="1"/>
  <c r="P16" i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R15" i="1" s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R14" i="1"/>
  <c r="X14" i="1" s="1"/>
  <c r="P14" i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R12" i="1"/>
  <c r="X12" i="1" s="1"/>
  <c r="P12" i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J11" i="1"/>
  <c r="I11" i="1"/>
  <c r="H11" i="1"/>
  <c r="G11" i="1"/>
  <c r="F11" i="1"/>
  <c r="E11" i="1"/>
  <c r="D11" i="1"/>
  <c r="C11" i="1"/>
  <c r="B11" i="1"/>
  <c r="A11" i="1"/>
  <c r="W10" i="1"/>
  <c r="W21" i="1" s="1"/>
  <c r="U10" i="1"/>
  <c r="U21" i="1" s="1"/>
  <c r="S10" i="1"/>
  <c r="S21" i="1" s="1"/>
  <c r="R10" i="1"/>
  <c r="X10" i="1" s="1"/>
  <c r="P10" i="1"/>
  <c r="P21" i="1" s="1"/>
  <c r="N10" i="1"/>
  <c r="J10" i="1"/>
  <c r="I10" i="1"/>
  <c r="H10" i="1"/>
  <c r="G10" i="1"/>
  <c r="F10" i="1"/>
  <c r="E10" i="1"/>
  <c r="D10" i="1"/>
  <c r="C10" i="1"/>
  <c r="B10" i="1"/>
  <c r="A10" i="1"/>
  <c r="V11" i="1" l="1"/>
  <c r="X11" i="1"/>
  <c r="T11" i="1"/>
  <c r="V19" i="1"/>
  <c r="X19" i="1"/>
  <c r="T19" i="1"/>
  <c r="V13" i="1"/>
  <c r="X13" i="1"/>
  <c r="T13" i="1"/>
  <c r="V15" i="1"/>
  <c r="X15" i="1"/>
  <c r="T15" i="1"/>
  <c r="V17" i="1"/>
  <c r="X17" i="1"/>
  <c r="T17" i="1"/>
  <c r="V10" i="1"/>
  <c r="V12" i="1"/>
  <c r="V14" i="1"/>
  <c r="V16" i="1"/>
  <c r="V18" i="1"/>
  <c r="V20" i="1"/>
  <c r="R21" i="1"/>
  <c r="T10" i="1"/>
  <c r="T12" i="1"/>
  <c r="T14" i="1"/>
  <c r="T16" i="1"/>
  <c r="T18" i="1"/>
  <c r="T20" i="1"/>
  <c r="X21" i="1" l="1"/>
  <c r="T21" i="1"/>
  <c r="V21" i="1"/>
</calcChain>
</file>

<file path=xl/sharedStrings.xml><?xml version="1.0" encoding="utf-8"?>
<sst xmlns="http://schemas.openxmlformats.org/spreadsheetml/2006/main" count="55" uniqueCount="51">
  <si>
    <t>PODER JUDICIÁRIO</t>
  </si>
  <si>
    <t>ÓRGÃO:</t>
  </si>
  <si>
    <t>JUSTIÇA FEDERAL</t>
  </si>
  <si>
    <t>UNIDADE:</t>
  </si>
  <si>
    <t>090015 - SEÇÃO JUDICIÁRIA DE MATO GROSSO DO SUL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</si>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</sst>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</cellStyleXfs>
  <cellXfs count="59">
    <xf numFmtId="0" fontId="0" fillId="0" borderId="0" xfId="0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0" fontId="4" fillId="0" borderId="0" xfId="0" applyFont="1" applyAlignment="1"/>
    <xf numFmtId="0" fontId="3" fillId="0" borderId="0" xfId="0" applyFont="1"/>
    <xf numFmtId="165" fontId="3" fillId="0" borderId="0" xfId="0" applyNumberFormat="1" applyFont="1" applyAlignment="1">
      <alignment horizontal="left"/>
    </xf>
    <xf numFmtId="165" fontId="3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3" fillId="0" borderId="21" xfId="2" applyNumberFormat="1" applyFont="1" applyFill="1" applyBorder="1" applyAlignment="1">
      <alignment horizontal="center" vertical="center" wrapText="1"/>
    </xf>
    <xf numFmtId="0" fontId="3" fillId="0" borderId="4" xfId="2" applyNumberFormat="1" applyFont="1" applyFill="1" applyBorder="1" applyAlignment="1">
      <alignment horizontal="left" vertical="center" wrapText="1"/>
    </xf>
    <xf numFmtId="0" fontId="3" fillId="0" borderId="4" xfId="2" applyNumberFormat="1" applyFont="1" applyFill="1" applyBorder="1" applyAlignment="1">
      <alignment horizontal="center" vertical="center" wrapText="1"/>
    </xf>
    <xf numFmtId="0" fontId="3" fillId="0" borderId="22" xfId="2" applyNumberFormat="1" applyFont="1" applyFill="1" applyBorder="1" applyAlignment="1">
      <alignment vertical="center" wrapText="1"/>
    </xf>
    <xf numFmtId="0" fontId="3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3" fillId="0" borderId="4" xfId="4" applyNumberFormat="1" applyFont="1" applyBorder="1" applyAlignment="1">
      <alignment horizontal="right" vertical="center"/>
    </xf>
    <xf numFmtId="164" fontId="3" fillId="0" borderId="4" xfId="3" applyNumberFormat="1" applyFont="1" applyBorder="1" applyAlignment="1">
      <alignment horizontal="right" vertical="center"/>
    </xf>
    <xf numFmtId="0" fontId="3" fillId="0" borderId="24" xfId="2" applyNumberFormat="1" applyFont="1" applyFill="1" applyBorder="1" applyAlignment="1">
      <alignment horizontal="center" vertical="center" wrapText="1"/>
    </xf>
    <xf numFmtId="0" fontId="3" fillId="0" borderId="24" xfId="2" applyNumberFormat="1" applyFont="1" applyFill="1" applyBorder="1" applyAlignment="1">
      <alignment horizontal="left" vertical="center" wrapText="1"/>
    </xf>
    <xf numFmtId="0" fontId="3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3" fillId="0" borderId="24" xfId="4" applyNumberFormat="1" applyFont="1" applyBorder="1" applyAlignment="1">
      <alignment horizontal="right" vertical="center"/>
    </xf>
    <xf numFmtId="164" fontId="3" fillId="0" borderId="24" xfId="3" applyNumberFormat="1" applyFont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3" fillId="0" borderId="27" xfId="4" applyNumberFormat="1" applyFont="1" applyFill="1" applyBorder="1" applyAlignment="1">
      <alignment horizontal="right" vertical="center" wrapText="1"/>
    </xf>
    <xf numFmtId="164" fontId="3" fillId="0" borderId="27" xfId="3" applyNumberFormat="1" applyFont="1" applyBorder="1" applyAlignment="1">
      <alignment horizontal="right" vertical="center"/>
    </xf>
    <xf numFmtId="0" fontId="4" fillId="0" borderId="0" xfId="0" applyFont="1" applyBorder="1"/>
  </cellXfs>
  <cellStyles count="7">
    <cellStyle name="Normal" xfId="0" builtinId="0"/>
    <cellStyle name="Normal 2" xfId="5"/>
    <cellStyle name="Normal 2 8" xfId="2"/>
    <cellStyle name="Normal 3" xfId="6"/>
    <cellStyle name="Porcentagem 11" xfId="1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Or&#231;amento%20-%20Mensal/ok_Anexo%20II%20-%20Transparencia%20Mensal%202016%20-%20SJM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0">
          <cell r="A10" t="str">
            <v>12101</v>
          </cell>
          <cell r="B10" t="str">
            <v>JUSTICA FEDERAL DE PRIMEIRO GRAU</v>
          </cell>
          <cell r="C10" t="str">
            <v>02</v>
          </cell>
          <cell r="D10" t="str">
            <v>061</v>
          </cell>
          <cell r="E10" t="str">
            <v>0569</v>
          </cell>
          <cell r="F10" t="str">
            <v>PRESTACAO JURISDICIONAL NA JUSTICA FEDERAL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ORDINARIOS</v>
          </cell>
          <cell r="L10" t="str">
            <v>3</v>
          </cell>
          <cell r="M10">
            <v>2785628</v>
          </cell>
          <cell r="N10">
            <v>2785628</v>
          </cell>
          <cell r="O10">
            <v>800134.42</v>
          </cell>
          <cell r="P10">
            <v>800134.42</v>
          </cell>
        </row>
        <row r="11">
          <cell r="A11" t="str">
            <v>12101</v>
          </cell>
          <cell r="B11" t="str">
            <v>JUSTICA FEDERAL DE PRIMEIRO GRAU</v>
          </cell>
          <cell r="C11" t="str">
            <v>02</v>
          </cell>
          <cell r="D11" t="str">
            <v>061</v>
          </cell>
          <cell r="E11" t="str">
            <v>0569</v>
          </cell>
          <cell r="F11" t="str">
            <v>PRESTACAO JURISDICIONAL NA JUSTICA FEDERAL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ORDINARIOS</v>
          </cell>
          <cell r="L11" t="str">
            <v>4</v>
          </cell>
          <cell r="M11">
            <v>390626</v>
          </cell>
        </row>
        <row r="12">
          <cell r="A12" t="str">
            <v>12101</v>
          </cell>
          <cell r="B12" t="str">
            <v>JUSTICA FEDERAL DE PRIMEIRO GRAU</v>
          </cell>
          <cell r="C12" t="str">
            <v>02</v>
          </cell>
          <cell r="D12" t="str">
            <v>061</v>
          </cell>
          <cell r="E12" t="str">
            <v>0569</v>
          </cell>
          <cell r="F12" t="str">
            <v>PRESTACAO JURISDICIONAL NA JUSTICA FEDERAL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ORDINARIOS</v>
          </cell>
          <cell r="L12" t="str">
            <v>3</v>
          </cell>
          <cell r="M12">
            <v>11810713.92</v>
          </cell>
          <cell r="N12">
            <v>9308823.9900000002</v>
          </cell>
          <cell r="O12">
            <v>993654.61</v>
          </cell>
          <cell r="P12">
            <v>993654.61</v>
          </cell>
        </row>
        <row r="13">
          <cell r="A13" t="str">
            <v>12101</v>
          </cell>
          <cell r="B13" t="str">
            <v>JUSTICA FEDERAL DE PRIMEIRO GRAU</v>
          </cell>
          <cell r="C13" t="str">
            <v>02</v>
          </cell>
          <cell r="D13" t="str">
            <v>122</v>
          </cell>
          <cell r="E13" t="str">
            <v>0569</v>
          </cell>
          <cell r="F13" t="str">
            <v>PRESTACAO JURISDICIONAL NA JUSTICA FEDERAL</v>
          </cell>
          <cell r="G13" t="str">
            <v>09HB</v>
          </cell>
          <cell r="H13" t="str">
            <v>CONTRIBUICAO DA UNIAO, DE SUAS AUTARQUIAS E FUNDACOES PARA O</v>
          </cell>
          <cell r="I13" t="str">
            <v>1</v>
          </cell>
          <cell r="J13" t="str">
            <v>0100</v>
          </cell>
          <cell r="K13" t="str">
            <v>RECURSOS ORDINARIOS</v>
          </cell>
          <cell r="L13" t="str">
            <v>1</v>
          </cell>
          <cell r="M13">
            <v>1865381.44</v>
          </cell>
          <cell r="N13">
            <v>1865381.44</v>
          </cell>
          <cell r="O13">
            <v>1865381.44</v>
          </cell>
          <cell r="P13">
            <v>1865381.44</v>
          </cell>
        </row>
        <row r="14">
          <cell r="A14" t="str">
            <v>12101</v>
          </cell>
          <cell r="B14" t="str">
            <v>JUSTICA FEDERAL DE PRIMEIRO GRAU</v>
          </cell>
          <cell r="C14" t="str">
            <v>02</v>
          </cell>
          <cell r="D14" t="str">
            <v>122</v>
          </cell>
          <cell r="E14" t="str">
            <v>0569</v>
          </cell>
          <cell r="F14" t="str">
            <v>PRESTACAO JURISDICIONAL NA JUSTICA FEDERAL</v>
          </cell>
          <cell r="G14" t="str">
            <v>20TP</v>
          </cell>
          <cell r="H14" t="str">
            <v>PESSOAL ATIVO DA UNIAO</v>
          </cell>
          <cell r="I14" t="str">
            <v>1</v>
          </cell>
          <cell r="J14" t="str">
            <v>0100</v>
          </cell>
          <cell r="K14" t="str">
            <v>RECURSOS ORDINARIOS</v>
          </cell>
          <cell r="L14" t="str">
            <v>1</v>
          </cell>
          <cell r="M14">
            <v>13182950.630000001</v>
          </cell>
          <cell r="N14">
            <v>13182950.630000001</v>
          </cell>
          <cell r="O14">
            <v>13180262.51</v>
          </cell>
          <cell r="P14">
            <v>13035018.439999999</v>
          </cell>
        </row>
        <row r="15">
          <cell r="A15" t="str">
            <v>12101</v>
          </cell>
          <cell r="B15" t="str">
            <v>JUSTICA FEDERAL DE PRIMEIRO GRAU</v>
          </cell>
          <cell r="C15" t="str">
            <v>02</v>
          </cell>
          <cell r="D15" t="str">
            <v>122</v>
          </cell>
          <cell r="E15" t="str">
            <v>0569</v>
          </cell>
          <cell r="F15" t="str">
            <v>PRESTACAO JURISDICIONAL NA JUSTICA FEDERAL</v>
          </cell>
          <cell r="G15" t="str">
            <v>216H</v>
          </cell>
          <cell r="H15" t="str">
            <v>AJUDA DE CUSTO PARA MORADIA OU AUXILIO-MORADIA A AGENTES PUB</v>
          </cell>
          <cell r="I15" t="str">
            <v>1</v>
          </cell>
          <cell r="J15" t="str">
            <v>0100</v>
          </cell>
          <cell r="K15" t="str">
            <v>RECURSOS ORDINARIOS</v>
          </cell>
          <cell r="L15" t="str">
            <v>3</v>
          </cell>
          <cell r="M15">
            <v>253908.34</v>
          </cell>
          <cell r="N15">
            <v>253908.34</v>
          </cell>
          <cell r="O15">
            <v>253908.34</v>
          </cell>
          <cell r="P15">
            <v>253908.34</v>
          </cell>
        </row>
        <row r="16">
          <cell r="A16" t="str">
            <v>12101</v>
          </cell>
          <cell r="B16" t="str">
            <v>JUSTICA FEDERAL DE PRIMEIRO GRAU</v>
          </cell>
          <cell r="C16" t="str">
            <v>02</v>
          </cell>
          <cell r="D16" t="str">
            <v>301</v>
          </cell>
          <cell r="E16" t="str">
            <v>0569</v>
          </cell>
          <cell r="F16" t="str">
            <v>PRESTACAO JURISDICIONAL NA JUSTICA FEDERAL</v>
          </cell>
          <cell r="G16" t="str">
            <v>2004</v>
          </cell>
          <cell r="H16" t="str">
            <v>ASSISTENCIA MEDICA E ODONTOLOGICA AOS SERVIDORES CIVIS, EMPR</v>
          </cell>
          <cell r="I16" t="str">
            <v>2</v>
          </cell>
          <cell r="J16" t="str">
            <v>0100</v>
          </cell>
          <cell r="K16" t="str">
            <v>RECURSOS ORDINARIOS</v>
          </cell>
          <cell r="L16" t="str">
            <v>4</v>
          </cell>
          <cell r="M16">
            <v>15000</v>
          </cell>
        </row>
        <row r="17">
          <cell r="A17" t="str">
            <v>12101</v>
          </cell>
          <cell r="B17" t="str">
            <v>JUSTICA FEDERAL DE PRIMEIRO GRAU</v>
          </cell>
          <cell r="C17" t="str">
            <v>02</v>
          </cell>
          <cell r="D17" t="str">
            <v>301</v>
          </cell>
          <cell r="E17" t="str">
            <v>0569</v>
          </cell>
          <cell r="F17" t="str">
            <v>PRESTACAO JURISDICIONAL NA JUSTICA FEDERAL</v>
          </cell>
          <cell r="G17" t="str">
            <v>2004</v>
          </cell>
          <cell r="H17" t="str">
            <v>ASSISTENCIA MEDICA E ODONTOLOGICA AOS SERVIDORES CIVIS, EMPR</v>
          </cell>
          <cell r="I17" t="str">
            <v>2</v>
          </cell>
          <cell r="J17" t="str">
            <v>0100</v>
          </cell>
          <cell r="K17" t="str">
            <v>RECURSOS ORDINARIOS</v>
          </cell>
          <cell r="L17" t="str">
            <v>3</v>
          </cell>
          <cell r="M17">
            <v>2322480</v>
          </cell>
          <cell r="N17">
            <v>2136913.38</v>
          </cell>
          <cell r="O17">
            <v>198067.9</v>
          </cell>
          <cell r="P17">
            <v>198067.9</v>
          </cell>
        </row>
        <row r="18">
          <cell r="A18" t="str">
            <v>12101</v>
          </cell>
          <cell r="B18" t="str">
            <v>JUSTICA FEDERAL DE PRIMEIRO GRAU</v>
          </cell>
          <cell r="C18" t="str">
            <v>02</v>
          </cell>
          <cell r="D18" t="str">
            <v>331</v>
          </cell>
          <cell r="E18" t="str">
            <v>0569</v>
          </cell>
          <cell r="F18" t="str">
            <v>PRESTACAO JURISDICIONAL NA JUSTICA FEDERAL</v>
          </cell>
          <cell r="G18" t="str">
            <v>2010</v>
          </cell>
          <cell r="H18" t="str">
            <v>ASSISTENCIA PRE-ESCOLAR AOS DEPENDENTES DOS SERVIDORES CIVIS</v>
          </cell>
          <cell r="I18" t="str">
            <v>1</v>
          </cell>
          <cell r="J18" t="str">
            <v>0100</v>
          </cell>
          <cell r="K18" t="str">
            <v>RECURSOS ORDINARIOS</v>
          </cell>
          <cell r="L18" t="str">
            <v>3</v>
          </cell>
          <cell r="M18">
            <v>576384</v>
          </cell>
          <cell r="N18">
            <v>576384</v>
          </cell>
          <cell r="O18">
            <v>80725.36</v>
          </cell>
          <cell r="P18">
            <v>80725.36</v>
          </cell>
        </row>
        <row r="19">
          <cell r="A19" t="str">
            <v>12101</v>
          </cell>
          <cell r="B19" t="str">
            <v>JUSTICA FEDERAL DE PRIMEIRO GRAU</v>
          </cell>
          <cell r="C19" t="str">
            <v>02</v>
          </cell>
          <cell r="D19" t="str">
            <v>331</v>
          </cell>
          <cell r="E19" t="str">
            <v>0569</v>
          </cell>
          <cell r="F19" t="str">
            <v>PRESTACAO JURISDICIONAL NA JUSTICA FEDERAL</v>
          </cell>
          <cell r="G19" t="str">
            <v>2012</v>
          </cell>
          <cell r="H19" t="str">
            <v>AUXILIO-ALIMENTACAO AOS SERVIDORES CIVIS, EMPREGADOS E MILIT</v>
          </cell>
          <cell r="I19" t="str">
            <v>1</v>
          </cell>
          <cell r="J19" t="str">
            <v>0100</v>
          </cell>
          <cell r="K19" t="str">
            <v>RECURSOS ORDINARIOS</v>
          </cell>
          <cell r="L19" t="str">
            <v>3</v>
          </cell>
          <cell r="M19">
            <v>3307860</v>
          </cell>
          <cell r="N19">
            <v>3307860</v>
          </cell>
          <cell r="O19">
            <v>554651.12</v>
          </cell>
          <cell r="P19">
            <v>554651.12</v>
          </cell>
        </row>
        <row r="20">
          <cell r="A20" t="str">
            <v>12101</v>
          </cell>
          <cell r="B20" t="str">
            <v>JUSTICA FEDERAL DE PRIMEIRO GRAU</v>
          </cell>
          <cell r="C20" t="str">
            <v>09</v>
          </cell>
          <cell r="D20" t="str">
            <v>272</v>
          </cell>
          <cell r="E20" t="str">
            <v>0089</v>
          </cell>
          <cell r="F20" t="str">
            <v>PREVIDENCIA DE INATIVOS E PENSIONISTAS DA UNIAO</v>
          </cell>
          <cell r="G20" t="str">
            <v>0181</v>
          </cell>
          <cell r="H20" t="str">
            <v>APOSENTADORIAS E PENSOES - SERVIDORES CIVIS</v>
          </cell>
          <cell r="I20" t="str">
            <v>2</v>
          </cell>
          <cell r="J20" t="str">
            <v>0156</v>
          </cell>
          <cell r="K20" t="str">
            <v>CONTRIBUICAO PLANO SEGURIDADE SOCIAL SERVIDOR</v>
          </cell>
          <cell r="L20" t="str">
            <v>1</v>
          </cell>
          <cell r="M20">
            <v>1776703.31</v>
          </cell>
          <cell r="N20">
            <v>1776703.31</v>
          </cell>
          <cell r="O20">
            <v>1776703.31</v>
          </cell>
          <cell r="P20">
            <v>1742695.53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3"/>
  <sheetViews>
    <sheetView showGridLines="0" tabSelected="1" view="pageBreakPreview" zoomScale="75" zoomScaleNormal="85" zoomScaleSheetLayoutView="75" workbookViewId="0"/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x14ac:dyDescent="0.2">
      <c r="A3" s="1" t="s">
        <v>3</v>
      </c>
      <c r="B3" s="5" t="s">
        <v>4</v>
      </c>
      <c r="C3" s="5"/>
      <c r="D3" s="5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x14ac:dyDescent="0.2">
      <c r="A4" s="6" t="s">
        <v>5</v>
      </c>
      <c r="B4" s="7">
        <v>42401</v>
      </c>
      <c r="C4" s="8"/>
      <c r="D4" s="6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x14ac:dyDescent="0.2">
      <c r="A5" s="9" t="s">
        <v>6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3.5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3.25" customHeight="1" thickBot="1" x14ac:dyDescent="0.25">
      <c r="A7" s="10" t="s">
        <v>7</v>
      </c>
      <c r="B7" s="11"/>
      <c r="C7" s="11"/>
      <c r="D7" s="11"/>
      <c r="E7" s="11"/>
      <c r="F7" s="11"/>
      <c r="G7" s="11"/>
      <c r="H7" s="11"/>
      <c r="I7" s="11"/>
      <c r="J7" s="12"/>
      <c r="K7" s="13" t="s">
        <v>8</v>
      </c>
      <c r="L7" s="14" t="s">
        <v>9</v>
      </c>
      <c r="M7" s="15"/>
      <c r="N7" s="13" t="s">
        <v>10</v>
      </c>
      <c r="O7" s="13" t="s">
        <v>11</v>
      </c>
      <c r="P7" s="10" t="s">
        <v>12</v>
      </c>
      <c r="Q7" s="12"/>
      <c r="R7" s="13" t="s">
        <v>13</v>
      </c>
      <c r="S7" s="10" t="s">
        <v>14</v>
      </c>
      <c r="T7" s="11"/>
      <c r="U7" s="11"/>
      <c r="V7" s="11"/>
      <c r="W7" s="11"/>
      <c r="X7" s="12"/>
    </row>
    <row r="8" spans="1:24" ht="20.25" customHeight="1" x14ac:dyDescent="0.2">
      <c r="A8" s="16" t="s">
        <v>15</v>
      </c>
      <c r="B8" s="17"/>
      <c r="C8" s="18" t="s">
        <v>16</v>
      </c>
      <c r="D8" s="18" t="s">
        <v>17</v>
      </c>
      <c r="E8" s="19" t="s">
        <v>18</v>
      </c>
      <c r="F8" s="20"/>
      <c r="G8" s="18" t="s">
        <v>19</v>
      </c>
      <c r="H8" s="21" t="s">
        <v>20</v>
      </c>
      <c r="I8" s="22"/>
      <c r="J8" s="18" t="s">
        <v>21</v>
      </c>
      <c r="K8" s="23"/>
      <c r="L8" s="24" t="s">
        <v>22</v>
      </c>
      <c r="M8" s="24" t="s">
        <v>23</v>
      </c>
      <c r="N8" s="23"/>
      <c r="O8" s="23"/>
      <c r="P8" s="25" t="s">
        <v>24</v>
      </c>
      <c r="Q8" s="25" t="s">
        <v>25</v>
      </c>
      <c r="R8" s="23"/>
      <c r="S8" s="26" t="s">
        <v>26</v>
      </c>
      <c r="T8" s="27" t="s">
        <v>27</v>
      </c>
      <c r="U8" s="26" t="s">
        <v>28</v>
      </c>
      <c r="V8" s="28" t="s">
        <v>27</v>
      </c>
      <c r="W8" s="29" t="s">
        <v>29</v>
      </c>
      <c r="X8" s="28" t="s">
        <v>27</v>
      </c>
    </row>
    <row r="9" spans="1:24" ht="20.25" customHeight="1" thickBot="1" x14ac:dyDescent="0.25">
      <c r="A9" s="30" t="s">
        <v>30</v>
      </c>
      <c r="B9" s="30" t="s">
        <v>31</v>
      </c>
      <c r="C9" s="31"/>
      <c r="D9" s="31"/>
      <c r="E9" s="32" t="s">
        <v>32</v>
      </c>
      <c r="F9" s="32" t="s">
        <v>33</v>
      </c>
      <c r="G9" s="31"/>
      <c r="H9" s="32" t="s">
        <v>30</v>
      </c>
      <c r="I9" s="32" t="s">
        <v>31</v>
      </c>
      <c r="J9" s="31"/>
      <c r="K9" s="30" t="s">
        <v>34</v>
      </c>
      <c r="L9" s="33" t="s">
        <v>35</v>
      </c>
      <c r="M9" s="33" t="s">
        <v>36</v>
      </c>
      <c r="N9" s="33" t="s">
        <v>37</v>
      </c>
      <c r="O9" s="33" t="s">
        <v>38</v>
      </c>
      <c r="P9" s="33" t="s">
        <v>39</v>
      </c>
      <c r="Q9" s="33" t="s">
        <v>40</v>
      </c>
      <c r="R9" s="30" t="s">
        <v>41</v>
      </c>
      <c r="S9" s="34" t="s">
        <v>42</v>
      </c>
      <c r="T9" s="35" t="s">
        <v>43</v>
      </c>
      <c r="U9" s="34" t="s">
        <v>44</v>
      </c>
      <c r="V9" s="35" t="s">
        <v>45</v>
      </c>
      <c r="W9" s="36" t="s">
        <v>46</v>
      </c>
      <c r="X9" s="35" t="s">
        <v>47</v>
      </c>
    </row>
    <row r="10" spans="1:24" ht="26.25" customHeight="1" x14ac:dyDescent="0.2">
      <c r="A10" s="37" t="str">
        <f>+'[1]Access-Fev'!A10</f>
        <v>12101</v>
      </c>
      <c r="B10" s="38" t="str">
        <f>+'[1]Access-Fev'!B10</f>
        <v>JUSTICA FEDERAL DE PRIMEIRO GRAU</v>
      </c>
      <c r="C10" s="39" t="str">
        <f>+CONCATENATE('[1]Access-Fev'!C10,".",'[1]Access-Fev'!D10)</f>
        <v>02.061</v>
      </c>
      <c r="D10" s="39" t="str">
        <f>+CONCATENATE('[1]Access-Fev'!E10,".",'[1]Access-Fev'!G10)</f>
        <v>0569.4224</v>
      </c>
      <c r="E10" s="38" t="str">
        <f>+'[1]Access-Fev'!F10</f>
        <v>PRESTACAO JURISDICIONAL NA JUSTICA FEDERAL</v>
      </c>
      <c r="F10" s="40" t="str">
        <f>+'[1]Access-Fev'!H10</f>
        <v>ASSISTENCIA JURIDICA A PESSOAS CARENTES</v>
      </c>
      <c r="G10" s="37" t="str">
        <f>IF('[1]Access-Fev'!I10="1","F","S")</f>
        <v>F</v>
      </c>
      <c r="H10" s="37" t="str">
        <f>+'[1]Access-Fev'!J10</f>
        <v>0100</v>
      </c>
      <c r="I10" s="41" t="str">
        <f>+'[1]Access-Fev'!K10</f>
        <v>RECURSOS ORDINARIOS</v>
      </c>
      <c r="J10" s="37" t="str">
        <f>+'[1]Access-Fev'!L10</f>
        <v>3</v>
      </c>
      <c r="K10" s="42"/>
      <c r="L10" s="43"/>
      <c r="M10" s="43"/>
      <c r="N10" s="44">
        <f>K10+L10-M10</f>
        <v>0</v>
      </c>
      <c r="O10" s="42"/>
      <c r="P10" s="45">
        <f>+'[1]Access-Fev'!M10</f>
        <v>2785628</v>
      </c>
      <c r="Q10" s="45"/>
      <c r="R10" s="45">
        <f>N10-O10+P10+Q10</f>
        <v>2785628</v>
      </c>
      <c r="S10" s="45">
        <f>+'[1]Access-Fev'!N10</f>
        <v>2785628</v>
      </c>
      <c r="T10" s="46">
        <f>IF(R10&gt;0,S10/R10,0)</f>
        <v>1</v>
      </c>
      <c r="U10" s="45">
        <f>+'[1]Access-Fev'!O10</f>
        <v>800134.42</v>
      </c>
      <c r="V10" s="46">
        <f>IF(R10&gt;0,U10/R10,0)</f>
        <v>0.28723663748354056</v>
      </c>
      <c r="W10" s="45">
        <f>+'[1]Access-Fev'!P10</f>
        <v>800134.42</v>
      </c>
      <c r="X10" s="46">
        <f>IF(R10&gt;0,W10/R10,0)</f>
        <v>0.28723663748354056</v>
      </c>
    </row>
    <row r="11" spans="1:24" ht="26.25" customHeight="1" x14ac:dyDescent="0.2">
      <c r="A11" s="47" t="str">
        <f>+'[1]Access-Fev'!A11</f>
        <v>12101</v>
      </c>
      <c r="B11" s="48" t="str">
        <f>+'[1]Access-Fev'!B11</f>
        <v>JUSTICA FEDERAL DE PRIMEIRO GRAU</v>
      </c>
      <c r="C11" s="47" t="str">
        <f>+CONCATENATE('[1]Access-Fev'!C11,".",'[1]Access-Fev'!D11)</f>
        <v>02.061</v>
      </c>
      <c r="D11" s="47" t="str">
        <f>+CONCATENATE('[1]Access-Fev'!E11,".",'[1]Access-Fev'!G11)</f>
        <v>0569.4257</v>
      </c>
      <c r="E11" s="48" t="str">
        <f>+'[1]Access-Fev'!F11</f>
        <v>PRESTACAO JURISDICIONAL NA JUSTICA FEDERAL</v>
      </c>
      <c r="F11" s="49" t="str">
        <f>+'[1]Access-Fev'!H11</f>
        <v>JULGAMENTO DE CAUSAS NA JUSTICA FEDERAL</v>
      </c>
      <c r="G11" s="47" t="str">
        <f>IF('[1]Access-Fev'!I11="1","F","S")</f>
        <v>F</v>
      </c>
      <c r="H11" s="47" t="str">
        <f>+'[1]Access-Fev'!J11</f>
        <v>0100</v>
      </c>
      <c r="I11" s="48" t="str">
        <f>+'[1]Access-Fev'!K11</f>
        <v>RECURSOS ORDINARIOS</v>
      </c>
      <c r="J11" s="47" t="str">
        <f>+'[1]Access-Fev'!L11</f>
        <v>4</v>
      </c>
      <c r="K11" s="50"/>
      <c r="L11" s="50"/>
      <c r="M11" s="50"/>
      <c r="N11" s="51">
        <v>0</v>
      </c>
      <c r="O11" s="50"/>
      <c r="P11" s="52">
        <f>+'[1]Access-Fev'!M11</f>
        <v>390626</v>
      </c>
      <c r="Q11" s="52"/>
      <c r="R11" s="52">
        <f t="shared" ref="R11:R18" si="0">N11-O11+P11+Q11</f>
        <v>390626</v>
      </c>
      <c r="S11" s="52">
        <f>+'[1]Access-Fev'!N11</f>
        <v>0</v>
      </c>
      <c r="T11" s="53">
        <f t="shared" ref="T11:T21" si="1">IF(R11&gt;0,S11/R11,0)</f>
        <v>0</v>
      </c>
      <c r="U11" s="52">
        <f>+'[1]Access-Fev'!O11</f>
        <v>0</v>
      </c>
      <c r="V11" s="53">
        <f t="shared" ref="V11:V21" si="2">IF(R11&gt;0,U11/R11,0)</f>
        <v>0</v>
      </c>
      <c r="W11" s="52">
        <f>+'[1]Access-Fev'!P11</f>
        <v>0</v>
      </c>
      <c r="X11" s="53">
        <f t="shared" ref="X11:X21" si="3">IF(R11&gt;0,W11/R11,0)</f>
        <v>0</v>
      </c>
    </row>
    <row r="12" spans="1:24" ht="26.25" customHeight="1" x14ac:dyDescent="0.2">
      <c r="A12" s="47" t="str">
        <f>+'[1]Access-Fev'!A12</f>
        <v>12101</v>
      </c>
      <c r="B12" s="48" t="str">
        <f>+'[1]Access-Fev'!B12</f>
        <v>JUSTICA FEDERAL DE PRIMEIRO GRAU</v>
      </c>
      <c r="C12" s="47" t="str">
        <f>+CONCATENATE('[1]Access-Fev'!C12,".",'[1]Access-Fev'!D12)</f>
        <v>02.061</v>
      </c>
      <c r="D12" s="47" t="str">
        <f>+CONCATENATE('[1]Access-Fev'!E12,".",'[1]Access-Fev'!G12)</f>
        <v>0569.4257</v>
      </c>
      <c r="E12" s="48" t="str">
        <f>+'[1]Access-Fev'!F12</f>
        <v>PRESTACAO JURISDICIONAL NA JUSTICA FEDERAL</v>
      </c>
      <c r="F12" s="48" t="str">
        <f>+'[1]Access-Fev'!H12</f>
        <v>JULGAMENTO DE CAUSAS NA JUSTICA FEDERAL</v>
      </c>
      <c r="G12" s="47" t="str">
        <f>IF('[1]Access-Fev'!I12="1","F","S")</f>
        <v>F</v>
      </c>
      <c r="H12" s="47" t="str">
        <f>+'[1]Access-Fev'!J12</f>
        <v>0100</v>
      </c>
      <c r="I12" s="48" t="str">
        <f>+'[1]Access-Fev'!K12</f>
        <v>RECURSOS ORDINARIOS</v>
      </c>
      <c r="J12" s="47" t="str">
        <f>+'[1]Access-Fev'!L12</f>
        <v>3</v>
      </c>
      <c r="K12" s="52"/>
      <c r="L12" s="52"/>
      <c r="M12" s="52"/>
      <c r="N12" s="50">
        <v>0</v>
      </c>
      <c r="O12" s="52"/>
      <c r="P12" s="52">
        <f>+'[1]Access-Fev'!M12</f>
        <v>11810713.92</v>
      </c>
      <c r="Q12" s="52"/>
      <c r="R12" s="52">
        <f t="shared" si="0"/>
        <v>11810713.92</v>
      </c>
      <c r="S12" s="52">
        <f>+'[1]Access-Fev'!N12</f>
        <v>9308823.9900000002</v>
      </c>
      <c r="T12" s="53">
        <f t="shared" si="1"/>
        <v>0.78816776471375238</v>
      </c>
      <c r="U12" s="52">
        <f>+'[1]Access-Fev'!O12</f>
        <v>993654.61</v>
      </c>
      <c r="V12" s="53">
        <f t="shared" si="2"/>
        <v>8.413162969914692E-2</v>
      </c>
      <c r="W12" s="52">
        <f>+'[1]Access-Fev'!P12</f>
        <v>993654.61</v>
      </c>
      <c r="X12" s="53">
        <f t="shared" si="3"/>
        <v>8.413162969914692E-2</v>
      </c>
    </row>
    <row r="13" spans="1:24" ht="26.25" customHeight="1" x14ac:dyDescent="0.2">
      <c r="A13" s="47" t="str">
        <f>+'[1]Access-Fev'!A13</f>
        <v>12101</v>
      </c>
      <c r="B13" s="48" t="str">
        <f>+'[1]Access-Fev'!B13</f>
        <v>JUSTICA FEDERAL DE PRIMEIRO GRAU</v>
      </c>
      <c r="C13" s="47" t="str">
        <f>+CONCATENATE('[1]Access-Fev'!C13,".",'[1]Access-Fev'!D13)</f>
        <v>02.122</v>
      </c>
      <c r="D13" s="47" t="str">
        <f>+CONCATENATE('[1]Access-Fev'!E13,".",'[1]Access-Fev'!G13)</f>
        <v>0569.09HB</v>
      </c>
      <c r="E13" s="48" t="str">
        <f>+'[1]Access-Fev'!F13</f>
        <v>PRESTACAO JURISDICIONAL NA JUSTICA FEDERAL</v>
      </c>
      <c r="F13" s="48" t="str">
        <f>+'[1]Access-Fev'!H13</f>
        <v>CONTRIBUICAO DA UNIAO, DE SUAS AUTARQUIAS E FUNDACOES PARA O</v>
      </c>
      <c r="G13" s="47" t="str">
        <f>IF('[1]Access-Fev'!I13="1","F","S")</f>
        <v>F</v>
      </c>
      <c r="H13" s="47" t="str">
        <f>+'[1]Access-Fev'!J13</f>
        <v>0100</v>
      </c>
      <c r="I13" s="48" t="str">
        <f>+'[1]Access-Fev'!K13</f>
        <v>RECURSOS ORDINARIOS</v>
      </c>
      <c r="J13" s="47" t="str">
        <f>+'[1]Access-Fev'!L13</f>
        <v>1</v>
      </c>
      <c r="K13" s="52"/>
      <c r="L13" s="52"/>
      <c r="M13" s="52"/>
      <c r="N13" s="50">
        <v>0</v>
      </c>
      <c r="O13" s="52"/>
      <c r="P13" s="52">
        <f>+'[1]Access-Fev'!M13</f>
        <v>1865381.44</v>
      </c>
      <c r="Q13" s="52"/>
      <c r="R13" s="52">
        <f t="shared" si="0"/>
        <v>1865381.44</v>
      </c>
      <c r="S13" s="52">
        <f>+'[1]Access-Fev'!N13</f>
        <v>1865381.44</v>
      </c>
      <c r="T13" s="53">
        <f t="shared" si="1"/>
        <v>1</v>
      </c>
      <c r="U13" s="52">
        <f>+'[1]Access-Fev'!O13</f>
        <v>1865381.44</v>
      </c>
      <c r="V13" s="53">
        <f t="shared" si="2"/>
        <v>1</v>
      </c>
      <c r="W13" s="52">
        <f>+'[1]Access-Fev'!P13</f>
        <v>1865381.44</v>
      </c>
      <c r="X13" s="53">
        <f t="shared" si="3"/>
        <v>1</v>
      </c>
    </row>
    <row r="14" spans="1:24" ht="26.25" customHeight="1" x14ac:dyDescent="0.2">
      <c r="A14" s="47" t="str">
        <f>+'[1]Access-Fev'!A14</f>
        <v>12101</v>
      </c>
      <c r="B14" s="48" t="str">
        <f>+'[1]Access-Fev'!B14</f>
        <v>JUSTICA FEDERAL DE PRIMEIRO GRAU</v>
      </c>
      <c r="C14" s="47" t="str">
        <f>+CONCATENATE('[1]Access-Fev'!C14,".",'[1]Access-Fev'!D14)</f>
        <v>02.122</v>
      </c>
      <c r="D14" s="47" t="str">
        <f>+CONCATENATE('[1]Access-Fev'!E14,".",'[1]Access-Fev'!G14)</f>
        <v>0569.20TP</v>
      </c>
      <c r="E14" s="48" t="str">
        <f>+'[1]Access-Fev'!F14</f>
        <v>PRESTACAO JURISDICIONAL NA JUSTICA FEDERAL</v>
      </c>
      <c r="F14" s="48" t="str">
        <f>+'[1]Access-Fev'!H14</f>
        <v>PESSOAL ATIVO DA UNIAO</v>
      </c>
      <c r="G14" s="47" t="str">
        <f>IF('[1]Access-Fev'!I14="1","F","S")</f>
        <v>F</v>
      </c>
      <c r="H14" s="47" t="str">
        <f>+'[1]Access-Fev'!J14</f>
        <v>0100</v>
      </c>
      <c r="I14" s="48" t="str">
        <f>+'[1]Access-Fev'!K14</f>
        <v>RECURSOS ORDINARIOS</v>
      </c>
      <c r="J14" s="47" t="str">
        <f>+'[1]Access-Fev'!L14</f>
        <v>1</v>
      </c>
      <c r="K14" s="52"/>
      <c r="L14" s="52"/>
      <c r="M14" s="52"/>
      <c r="N14" s="50">
        <v>0</v>
      </c>
      <c r="O14" s="52"/>
      <c r="P14" s="52">
        <f>+'[1]Access-Fev'!M14</f>
        <v>13182950.630000001</v>
      </c>
      <c r="Q14" s="52"/>
      <c r="R14" s="52">
        <f t="shared" si="0"/>
        <v>13182950.630000001</v>
      </c>
      <c r="S14" s="52">
        <f>+'[1]Access-Fev'!N14</f>
        <v>13182950.630000001</v>
      </c>
      <c r="T14" s="53">
        <f t="shared" si="1"/>
        <v>1</v>
      </c>
      <c r="U14" s="52">
        <f>+'[1]Access-Fev'!O14</f>
        <v>13180262.51</v>
      </c>
      <c r="V14" s="53">
        <f t="shared" si="2"/>
        <v>0.99979609117295154</v>
      </c>
      <c r="W14" s="52">
        <f>+'[1]Access-Fev'!P14</f>
        <v>13035018.439999999</v>
      </c>
      <c r="X14" s="53">
        <f t="shared" si="3"/>
        <v>0.988778522035624</v>
      </c>
    </row>
    <row r="15" spans="1:24" ht="26.25" customHeight="1" x14ac:dyDescent="0.2">
      <c r="A15" s="47" t="str">
        <f>+'[1]Access-Fev'!A15</f>
        <v>12101</v>
      </c>
      <c r="B15" s="48" t="str">
        <f>+'[1]Access-Fev'!B15</f>
        <v>JUSTICA FEDERAL DE PRIMEIRO GRAU</v>
      </c>
      <c r="C15" s="47" t="str">
        <f>+CONCATENATE('[1]Access-Fev'!C15,".",'[1]Access-Fev'!D15)</f>
        <v>02.122</v>
      </c>
      <c r="D15" s="47" t="str">
        <f>+CONCATENATE('[1]Access-Fev'!E15,".",'[1]Access-Fev'!G15)</f>
        <v>0569.216H</v>
      </c>
      <c r="E15" s="48" t="str">
        <f>+'[1]Access-Fev'!F15</f>
        <v>PRESTACAO JURISDICIONAL NA JUSTICA FEDERAL</v>
      </c>
      <c r="F15" s="48" t="str">
        <f>+'[1]Access-Fev'!H15</f>
        <v>AJUDA DE CUSTO PARA MORADIA OU AUXILIO-MORADIA A AGENTES PUB</v>
      </c>
      <c r="G15" s="47" t="str">
        <f>IF('[1]Access-Fev'!I15="1","F","S")</f>
        <v>F</v>
      </c>
      <c r="H15" s="47" t="str">
        <f>+'[1]Access-Fev'!J15</f>
        <v>0100</v>
      </c>
      <c r="I15" s="48" t="str">
        <f>+'[1]Access-Fev'!K15</f>
        <v>RECURSOS ORDINARIOS</v>
      </c>
      <c r="J15" s="47" t="str">
        <f>+'[1]Access-Fev'!L15</f>
        <v>3</v>
      </c>
      <c r="K15" s="50"/>
      <c r="L15" s="50"/>
      <c r="M15" s="50"/>
      <c r="N15" s="50">
        <v>0</v>
      </c>
      <c r="O15" s="50"/>
      <c r="P15" s="52">
        <f>+'[1]Access-Fev'!M15</f>
        <v>253908.34</v>
      </c>
      <c r="Q15" s="52"/>
      <c r="R15" s="52">
        <f t="shared" si="0"/>
        <v>253908.34</v>
      </c>
      <c r="S15" s="52">
        <f>+'[1]Access-Fev'!N15</f>
        <v>253908.34</v>
      </c>
      <c r="T15" s="53">
        <f t="shared" si="1"/>
        <v>1</v>
      </c>
      <c r="U15" s="52">
        <f>+'[1]Access-Fev'!O15</f>
        <v>253908.34</v>
      </c>
      <c r="V15" s="53">
        <f t="shared" si="2"/>
        <v>1</v>
      </c>
      <c r="W15" s="52">
        <f>+'[1]Access-Fev'!P15</f>
        <v>253908.34</v>
      </c>
      <c r="X15" s="53">
        <f t="shared" si="3"/>
        <v>1</v>
      </c>
    </row>
    <row r="16" spans="1:24" ht="26.25" customHeight="1" x14ac:dyDescent="0.2">
      <c r="A16" s="47" t="str">
        <f>+'[1]Access-Fev'!A16</f>
        <v>12101</v>
      </c>
      <c r="B16" s="48" t="str">
        <f>+'[1]Access-Fev'!B16</f>
        <v>JUSTICA FEDERAL DE PRIMEIRO GRAU</v>
      </c>
      <c r="C16" s="47" t="str">
        <f>+CONCATENATE('[1]Access-Fev'!C16,".",'[1]Access-Fev'!D16)</f>
        <v>02.301</v>
      </c>
      <c r="D16" s="47" t="str">
        <f>+CONCATENATE('[1]Access-Fev'!E16,".",'[1]Access-Fev'!G16)</f>
        <v>0569.2004</v>
      </c>
      <c r="E16" s="48" t="str">
        <f>+'[1]Access-Fev'!F16</f>
        <v>PRESTACAO JURISDICIONAL NA JUSTICA FEDERAL</v>
      </c>
      <c r="F16" s="48" t="str">
        <f>+'[1]Access-Fev'!H16</f>
        <v>ASSISTENCIA MEDICA E ODONTOLOGICA AOS SERVIDORES CIVIS, EMPR</v>
      </c>
      <c r="G16" s="47" t="str">
        <f>IF('[1]Access-Fev'!I16="1","F","S")</f>
        <v>S</v>
      </c>
      <c r="H16" s="47" t="str">
        <f>+'[1]Access-Fev'!J16</f>
        <v>0100</v>
      </c>
      <c r="I16" s="48" t="str">
        <f>+'[1]Access-Fev'!K16</f>
        <v>RECURSOS ORDINARIOS</v>
      </c>
      <c r="J16" s="47" t="str">
        <f>+'[1]Access-Fev'!L16</f>
        <v>4</v>
      </c>
      <c r="K16" s="52"/>
      <c r="L16" s="52"/>
      <c r="M16" s="52"/>
      <c r="N16" s="50">
        <v>0</v>
      </c>
      <c r="O16" s="52"/>
      <c r="P16" s="52">
        <f>+'[1]Access-Fev'!M16</f>
        <v>15000</v>
      </c>
      <c r="Q16" s="52"/>
      <c r="R16" s="52">
        <f t="shared" si="0"/>
        <v>15000</v>
      </c>
      <c r="S16" s="52">
        <f>+'[1]Access-Fev'!N16</f>
        <v>0</v>
      </c>
      <c r="T16" s="53">
        <f t="shared" si="1"/>
        <v>0</v>
      </c>
      <c r="U16" s="52">
        <f>+'[1]Access-Fev'!O16</f>
        <v>0</v>
      </c>
      <c r="V16" s="53">
        <f t="shared" si="2"/>
        <v>0</v>
      </c>
      <c r="W16" s="52">
        <f>+'[1]Access-Fev'!P16</f>
        <v>0</v>
      </c>
      <c r="X16" s="53">
        <f t="shared" si="3"/>
        <v>0</v>
      </c>
    </row>
    <row r="17" spans="1:24" ht="26.25" customHeight="1" x14ac:dyDescent="0.2">
      <c r="A17" s="47" t="str">
        <f>+'[1]Access-Fev'!A17</f>
        <v>12101</v>
      </c>
      <c r="B17" s="48" t="str">
        <f>+'[1]Access-Fev'!B17</f>
        <v>JUSTICA FEDERAL DE PRIMEIRO GRAU</v>
      </c>
      <c r="C17" s="47" t="str">
        <f>+CONCATENATE('[1]Access-Fev'!C17,".",'[1]Access-Fev'!D17)</f>
        <v>02.301</v>
      </c>
      <c r="D17" s="47" t="str">
        <f>+CONCATENATE('[1]Access-Fev'!E17,".",'[1]Access-Fev'!G17)</f>
        <v>0569.2004</v>
      </c>
      <c r="E17" s="48" t="str">
        <f>+'[1]Access-Fev'!F17</f>
        <v>PRESTACAO JURISDICIONAL NA JUSTICA FEDERAL</v>
      </c>
      <c r="F17" s="48" t="str">
        <f>+'[1]Access-Fev'!H17</f>
        <v>ASSISTENCIA MEDICA E ODONTOLOGICA AOS SERVIDORES CIVIS, EMPR</v>
      </c>
      <c r="G17" s="47" t="str">
        <f>IF('[1]Access-Fev'!I17="1","F","S")</f>
        <v>S</v>
      </c>
      <c r="H17" s="47" t="str">
        <f>+'[1]Access-Fev'!J17</f>
        <v>0100</v>
      </c>
      <c r="I17" s="48" t="str">
        <f>+'[1]Access-Fev'!K17</f>
        <v>RECURSOS ORDINARIOS</v>
      </c>
      <c r="J17" s="47" t="str">
        <f>+'[1]Access-Fev'!L17</f>
        <v>3</v>
      </c>
      <c r="K17" s="52"/>
      <c r="L17" s="52"/>
      <c r="M17" s="52"/>
      <c r="N17" s="50">
        <v>0</v>
      </c>
      <c r="O17" s="52"/>
      <c r="P17" s="52">
        <f>+'[1]Access-Fev'!M17</f>
        <v>2322480</v>
      </c>
      <c r="Q17" s="52"/>
      <c r="R17" s="52">
        <f t="shared" si="0"/>
        <v>2322480</v>
      </c>
      <c r="S17" s="52">
        <f>+'[1]Access-Fev'!N17</f>
        <v>2136913.38</v>
      </c>
      <c r="T17" s="53">
        <f t="shared" si="1"/>
        <v>0.92009979849126788</v>
      </c>
      <c r="U17" s="52">
        <f>+'[1]Access-Fev'!O17</f>
        <v>198067.9</v>
      </c>
      <c r="V17" s="53">
        <f t="shared" si="2"/>
        <v>8.528293031586924E-2</v>
      </c>
      <c r="W17" s="52">
        <f>+'[1]Access-Fev'!P17</f>
        <v>198067.9</v>
      </c>
      <c r="X17" s="53">
        <f t="shared" si="3"/>
        <v>8.528293031586924E-2</v>
      </c>
    </row>
    <row r="18" spans="1:24" ht="26.25" customHeight="1" x14ac:dyDescent="0.2">
      <c r="A18" s="47" t="str">
        <f>+'[1]Access-Fev'!A18</f>
        <v>12101</v>
      </c>
      <c r="B18" s="48" t="str">
        <f>+'[1]Access-Fev'!B18</f>
        <v>JUSTICA FEDERAL DE PRIMEIRO GRAU</v>
      </c>
      <c r="C18" s="47" t="str">
        <f>+CONCATENATE('[1]Access-Fev'!C18,".",'[1]Access-Fev'!D18)</f>
        <v>02.331</v>
      </c>
      <c r="D18" s="47" t="str">
        <f>+CONCATENATE('[1]Access-Fev'!E18,".",'[1]Access-Fev'!G18)</f>
        <v>0569.2010</v>
      </c>
      <c r="E18" s="48" t="str">
        <f>+'[1]Access-Fev'!F18</f>
        <v>PRESTACAO JURISDICIONAL NA JUSTICA FEDERAL</v>
      </c>
      <c r="F18" s="48" t="str">
        <f>+'[1]Access-Fev'!H18</f>
        <v>ASSISTENCIA PRE-ESCOLAR AOS DEPENDENTES DOS SERVIDORES CIVIS</v>
      </c>
      <c r="G18" s="47" t="str">
        <f>IF('[1]Access-Fev'!I18="1","F","S")</f>
        <v>F</v>
      </c>
      <c r="H18" s="47" t="str">
        <f>+'[1]Access-Fev'!J18</f>
        <v>0100</v>
      </c>
      <c r="I18" s="48" t="str">
        <f>+'[1]Access-Fev'!K18</f>
        <v>RECURSOS ORDINARIOS</v>
      </c>
      <c r="J18" s="47" t="str">
        <f>+'[1]Access-Fev'!L18</f>
        <v>3</v>
      </c>
      <c r="K18" s="50"/>
      <c r="L18" s="50"/>
      <c r="M18" s="50"/>
      <c r="N18" s="50">
        <v>0</v>
      </c>
      <c r="O18" s="50"/>
      <c r="P18" s="52">
        <f>+'[1]Access-Fev'!M18</f>
        <v>576384</v>
      </c>
      <c r="Q18" s="52"/>
      <c r="R18" s="52">
        <f t="shared" si="0"/>
        <v>576384</v>
      </c>
      <c r="S18" s="52">
        <f>+'[1]Access-Fev'!N18</f>
        <v>576384</v>
      </c>
      <c r="T18" s="53">
        <f t="shared" si="1"/>
        <v>1</v>
      </c>
      <c r="U18" s="52">
        <f>+'[1]Access-Fev'!O18</f>
        <v>80725.36</v>
      </c>
      <c r="V18" s="53">
        <f t="shared" si="2"/>
        <v>0.1400548245614035</v>
      </c>
      <c r="W18" s="52">
        <f>+'[1]Access-Fev'!P18</f>
        <v>80725.36</v>
      </c>
      <c r="X18" s="53">
        <f t="shared" si="3"/>
        <v>0.1400548245614035</v>
      </c>
    </row>
    <row r="19" spans="1:24" ht="26.25" customHeight="1" x14ac:dyDescent="0.2">
      <c r="A19" s="47" t="str">
        <f>+'[1]Access-Fev'!A19</f>
        <v>12101</v>
      </c>
      <c r="B19" s="48" t="str">
        <f>+'[1]Access-Fev'!B19</f>
        <v>JUSTICA FEDERAL DE PRIMEIRO GRAU</v>
      </c>
      <c r="C19" s="47" t="str">
        <f>+CONCATENATE('[1]Access-Fev'!C19,".",'[1]Access-Fev'!D19)</f>
        <v>02.331</v>
      </c>
      <c r="D19" s="47" t="str">
        <f>+CONCATENATE('[1]Access-Fev'!E19,".",'[1]Access-Fev'!G19)</f>
        <v>0569.2012</v>
      </c>
      <c r="E19" s="48" t="str">
        <f>+'[1]Access-Fev'!F19</f>
        <v>PRESTACAO JURISDICIONAL NA JUSTICA FEDERAL</v>
      </c>
      <c r="F19" s="48" t="str">
        <f>+'[1]Access-Fev'!H19</f>
        <v>AUXILIO-ALIMENTACAO AOS SERVIDORES CIVIS, EMPREGADOS E MILIT</v>
      </c>
      <c r="G19" s="47" t="str">
        <f>IF('[1]Access-Fev'!I19="1","F","S")</f>
        <v>F</v>
      </c>
      <c r="H19" s="47" t="str">
        <f>+'[1]Access-Fev'!J19</f>
        <v>0100</v>
      </c>
      <c r="I19" s="48" t="str">
        <f>+'[1]Access-Fev'!K19</f>
        <v>RECURSOS ORDINARIOS</v>
      </c>
      <c r="J19" s="47" t="str">
        <f>+'[1]Access-Fev'!L19</f>
        <v>3</v>
      </c>
      <c r="K19" s="50"/>
      <c r="L19" s="50"/>
      <c r="M19" s="50"/>
      <c r="N19" s="50">
        <v>0</v>
      </c>
      <c r="O19" s="50"/>
      <c r="P19" s="52">
        <f>+'[1]Access-Fev'!M19</f>
        <v>3307860</v>
      </c>
      <c r="Q19" s="52"/>
      <c r="R19" s="52">
        <f>N19-O19+P19+Q19</f>
        <v>3307860</v>
      </c>
      <c r="S19" s="52">
        <f>+'[1]Access-Fev'!N19</f>
        <v>3307860</v>
      </c>
      <c r="T19" s="53">
        <f>IF(R19&gt;0,S19/R19,0)</f>
        <v>1</v>
      </c>
      <c r="U19" s="52">
        <f>+'[1]Access-Fev'!O19</f>
        <v>554651.12</v>
      </c>
      <c r="V19" s="53">
        <f>IF(R19&gt;0,U19/R19,0)</f>
        <v>0.16767672150574692</v>
      </c>
      <c r="W19" s="52">
        <f>+'[1]Access-Fev'!P19</f>
        <v>554651.12</v>
      </c>
      <c r="X19" s="53">
        <f>IF(R19&gt;0,W19/R19,0)</f>
        <v>0.16767672150574692</v>
      </c>
    </row>
    <row r="20" spans="1:24" ht="26.25" customHeight="1" thickBot="1" x14ac:dyDescent="0.25">
      <c r="A20" s="47" t="str">
        <f>+'[1]Access-Fev'!A20</f>
        <v>12101</v>
      </c>
      <c r="B20" s="48" t="str">
        <f>+'[1]Access-Fev'!B20</f>
        <v>JUSTICA FEDERAL DE PRIMEIRO GRAU</v>
      </c>
      <c r="C20" s="47" t="str">
        <f>+CONCATENATE('[1]Access-Fev'!C20,".",'[1]Access-Fev'!D20)</f>
        <v>09.272</v>
      </c>
      <c r="D20" s="47" t="str">
        <f>+CONCATENATE('[1]Access-Fev'!E20,".",'[1]Access-Fev'!G20)</f>
        <v>0089.0181</v>
      </c>
      <c r="E20" s="48" t="str">
        <f>+'[1]Access-Fev'!F20</f>
        <v>PREVIDENCIA DE INATIVOS E PENSIONISTAS DA UNIAO</v>
      </c>
      <c r="F20" s="48" t="str">
        <f>+'[1]Access-Fev'!H20</f>
        <v>APOSENTADORIAS E PENSOES - SERVIDORES CIVIS</v>
      </c>
      <c r="G20" s="47" t="str">
        <f>IF('[1]Access-Fev'!I20="1","F","S")</f>
        <v>S</v>
      </c>
      <c r="H20" s="47" t="str">
        <f>+'[1]Access-Fev'!J20</f>
        <v>0156</v>
      </c>
      <c r="I20" s="48" t="str">
        <f>+'[1]Access-Fev'!K20</f>
        <v>CONTRIBUICAO PLANO SEGURIDADE SOCIAL SERVIDOR</v>
      </c>
      <c r="J20" s="47" t="str">
        <f>+'[1]Access-Fev'!L20</f>
        <v>1</v>
      </c>
      <c r="K20" s="50"/>
      <c r="L20" s="50"/>
      <c r="M20" s="50"/>
      <c r="N20" s="50">
        <v>0</v>
      </c>
      <c r="O20" s="50"/>
      <c r="P20" s="52">
        <f>+'[1]Access-Fev'!M20</f>
        <v>1776703.31</v>
      </c>
      <c r="Q20" s="52"/>
      <c r="R20" s="52">
        <f>N20-O20+P20+Q20</f>
        <v>1776703.31</v>
      </c>
      <c r="S20" s="52">
        <f>+'[1]Access-Fev'!N20</f>
        <v>1776703.31</v>
      </c>
      <c r="T20" s="53">
        <f>IF(R20&gt;0,S20/R20,0)</f>
        <v>1</v>
      </c>
      <c r="U20" s="52">
        <f>+'[1]Access-Fev'!O20</f>
        <v>1776703.31</v>
      </c>
      <c r="V20" s="53">
        <f>IF(R20&gt;0,U20/R20,0)</f>
        <v>1</v>
      </c>
      <c r="W20" s="52">
        <f>+'[1]Access-Fev'!P20</f>
        <v>1742695.53</v>
      </c>
      <c r="X20" s="53">
        <f>IF(R20&gt;0,W20/R20,0)</f>
        <v>0.98085905519025574</v>
      </c>
    </row>
    <row r="21" spans="1:24" ht="24.75" customHeight="1" thickBot="1" x14ac:dyDescent="0.25">
      <c r="A21" s="14" t="s">
        <v>48</v>
      </c>
      <c r="B21" s="54"/>
      <c r="C21" s="54"/>
      <c r="D21" s="54"/>
      <c r="E21" s="54"/>
      <c r="F21" s="54"/>
      <c r="G21" s="54"/>
      <c r="H21" s="54"/>
      <c r="I21" s="54"/>
      <c r="J21" s="15"/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6">
        <f>SUM(P10:P20)</f>
        <v>38287635.640000001</v>
      </c>
      <c r="Q21" s="56">
        <f>SUM(Q10:Q20)</f>
        <v>0</v>
      </c>
      <c r="R21" s="56">
        <f>SUM(R10:R20)</f>
        <v>38287635.640000001</v>
      </c>
      <c r="S21" s="56">
        <f>SUM(S10:S20)</f>
        <v>35194553.090000004</v>
      </c>
      <c r="T21" s="57">
        <f t="shared" si="1"/>
        <v>0.91921458459637606</v>
      </c>
      <c r="U21" s="56">
        <f>SUM(U10:U20)</f>
        <v>19703489.009999998</v>
      </c>
      <c r="V21" s="57">
        <f t="shared" si="2"/>
        <v>0.51461754377476621</v>
      </c>
      <c r="W21" s="56">
        <f>SUM(W10:W20)</f>
        <v>19524237.16</v>
      </c>
      <c r="X21" s="57">
        <f t="shared" si="3"/>
        <v>0.50993582741898447</v>
      </c>
    </row>
    <row r="22" spans="1:24" x14ac:dyDescent="0.2">
      <c r="A22" s="2" t="s">
        <v>49</v>
      </c>
      <c r="B22" s="2"/>
      <c r="C22" s="2"/>
      <c r="D22" s="2"/>
      <c r="E22" s="2"/>
      <c r="F22" s="2"/>
      <c r="G22" s="2"/>
      <c r="H22" s="3"/>
      <c r="I22" s="3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4"/>
      <c r="V22" s="2"/>
      <c r="W22" s="4"/>
      <c r="X22" s="2"/>
    </row>
    <row r="23" spans="1:24" x14ac:dyDescent="0.2">
      <c r="A23" s="2" t="s">
        <v>50</v>
      </c>
      <c r="B23" s="58"/>
      <c r="C23" s="2"/>
      <c r="D23" s="2"/>
      <c r="E23" s="2"/>
      <c r="F23" s="2"/>
      <c r="G23" s="2"/>
      <c r="H23" s="3"/>
      <c r="I23" s="3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4"/>
      <c r="V23" s="2"/>
      <c r="W23" s="4"/>
      <c r="X23" s="2"/>
    </row>
  </sheetData>
  <mergeCells count="17">
    <mergeCell ref="A21:J21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Fev</vt:lpstr>
      <vt:lpstr>Fev!Area_de_impressao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2017-10-17T19:06:44Z</dcterms:created>
  <dcterms:modified xsi:type="dcterms:W3CDTF">2017-10-17T19:07:28Z</dcterms:modified>
</cp:coreProperties>
</file>