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br" sheetId="1" r:id="rId1"/>
  </sheets>
  <externalReferences>
    <externalReference r:id="rId2"/>
  </externalReferences>
  <definedNames>
    <definedName name="_xlnm.Print_Area" localSheetId="0">Abr!$A$1:$X$24</definedName>
  </definedNames>
  <calcPr calcId="145621" calcMode="manual"/>
</workbook>
</file>

<file path=xl/calcChain.xml><?xml version="1.0" encoding="utf-8"?>
<calcChain xmlns="http://schemas.openxmlformats.org/spreadsheetml/2006/main">
  <c r="Q22" i="1" l="1"/>
  <c r="W21" i="1"/>
  <c r="U21" i="1"/>
  <c r="S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X20" i="1" s="1"/>
  <c r="U20" i="1"/>
  <c r="S20" i="1"/>
  <c r="T20" i="1" s="1"/>
  <c r="R20" i="1"/>
  <c r="V20" i="1" s="1"/>
  <c r="P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R14" i="1"/>
  <c r="V14" i="1" s="1"/>
  <c r="P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R12" i="1"/>
  <c r="V12" i="1" s="1"/>
  <c r="P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J11" i="1"/>
  <c r="I11" i="1"/>
  <c r="H11" i="1"/>
  <c r="G11" i="1"/>
  <c r="F11" i="1"/>
  <c r="E11" i="1"/>
  <c r="D11" i="1"/>
  <c r="C11" i="1"/>
  <c r="B11" i="1"/>
  <c r="A11" i="1"/>
  <c r="W10" i="1"/>
  <c r="W22" i="1" s="1"/>
  <c r="U10" i="1"/>
  <c r="U22" i="1" s="1"/>
  <c r="S10" i="1"/>
  <c r="S22" i="1" s="1"/>
  <c r="R10" i="1"/>
  <c r="P10" i="1"/>
  <c r="P22" i="1" s="1"/>
  <c r="N10" i="1"/>
  <c r="J10" i="1"/>
  <c r="I10" i="1"/>
  <c r="H10" i="1"/>
  <c r="G10" i="1"/>
  <c r="F10" i="1"/>
  <c r="E10" i="1"/>
  <c r="D10" i="1"/>
  <c r="C10" i="1"/>
  <c r="B10" i="1"/>
  <c r="A10" i="1"/>
  <c r="V11" i="1" l="1"/>
  <c r="X11" i="1"/>
  <c r="T11" i="1"/>
  <c r="V16" i="1"/>
  <c r="X16" i="1"/>
  <c r="T16" i="1"/>
  <c r="V18" i="1"/>
  <c r="X18" i="1"/>
  <c r="T18" i="1"/>
  <c r="X13" i="1"/>
  <c r="V13" i="1"/>
  <c r="T13" i="1"/>
  <c r="R22" i="1"/>
  <c r="X15" i="1"/>
  <c r="T15" i="1"/>
  <c r="V15" i="1"/>
  <c r="X17" i="1"/>
  <c r="T17" i="1"/>
  <c r="V17" i="1"/>
  <c r="X19" i="1"/>
  <c r="T19" i="1"/>
  <c r="V19" i="1"/>
  <c r="X21" i="1"/>
  <c r="T21" i="1"/>
  <c r="V21" i="1"/>
  <c r="T12" i="1"/>
  <c r="X12" i="1"/>
  <c r="T14" i="1"/>
  <c r="X14" i="1"/>
  <c r="V10" i="1"/>
  <c r="T10" i="1"/>
  <c r="X10" i="1"/>
  <c r="X22" i="1" l="1"/>
  <c r="T22" i="1"/>
  <c r="V22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<sst xmlns="http://schemas.openxmlformats.org/spreadsheetml/2006/main" count="55" uniqueCount="51">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</sst>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59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7">
    <cellStyle name="Normal" xfId="0" builtinId="0"/>
    <cellStyle name="Normal 2" xfId="5"/>
    <cellStyle name="Normal 2 8" xfId="2"/>
    <cellStyle name="Normal 3" xfId="6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Or&#231;amento%20-%20Mensal/ok_Anexo%20II%20-%20Transparencia%20Mensal%202016%20-%20SJ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2785628</v>
          </cell>
          <cell r="N10">
            <v>2785624.51</v>
          </cell>
          <cell r="O10">
            <v>1559445.6</v>
          </cell>
          <cell r="P10">
            <v>1559445.6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390626</v>
          </cell>
          <cell r="N11">
            <v>4199.9799999999996</v>
          </cell>
          <cell r="O11">
            <v>4199.9799999999996</v>
          </cell>
          <cell r="P11">
            <v>4199.9799999999996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12955344</v>
          </cell>
          <cell r="N12">
            <v>10730567.59</v>
          </cell>
          <cell r="O12">
            <v>3803688.61</v>
          </cell>
          <cell r="P12">
            <v>3793844.54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122</v>
          </cell>
          <cell r="E13" t="str">
            <v>0569</v>
          </cell>
          <cell r="F13" t="str">
            <v>PRESTACAO JURISDICIONAL NA JUSTICA FEDERAL</v>
          </cell>
          <cell r="G13" t="str">
            <v>09HB</v>
          </cell>
          <cell r="H13" t="str">
            <v>CONTRIBUICAO DA UNIAO, DE SUAS AUTARQUIAS E FUNDACOES PARA O</v>
          </cell>
          <cell r="I13" t="str">
            <v>1</v>
          </cell>
          <cell r="J13" t="str">
            <v>0100</v>
          </cell>
          <cell r="K13" t="str">
            <v>RECURSOS ORDINARIOS</v>
          </cell>
          <cell r="L13" t="str">
            <v>1</v>
          </cell>
          <cell r="M13">
            <v>3623367.38</v>
          </cell>
          <cell r="N13">
            <v>3623367.38</v>
          </cell>
          <cell r="O13">
            <v>3623367.38</v>
          </cell>
          <cell r="P13">
            <v>3623367.38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0569</v>
          </cell>
          <cell r="F14" t="str">
            <v>PRESTACAO JURISDICIONAL NA JUSTICA FEDERAL</v>
          </cell>
          <cell r="G14" t="str">
            <v>20TP</v>
          </cell>
          <cell r="H14" t="str">
            <v>PESSOAL ATIVO DA UNIAO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1</v>
          </cell>
          <cell r="M14">
            <v>23260386.210000001</v>
          </cell>
          <cell r="N14">
            <v>23260386.210000001</v>
          </cell>
          <cell r="O14">
            <v>23260386.210000001</v>
          </cell>
          <cell r="P14">
            <v>23119769.960000001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0569</v>
          </cell>
          <cell r="F15" t="str">
            <v>PRESTACAO JURISDICIONAL NA JUSTICA FEDERAL</v>
          </cell>
          <cell r="G15" t="str">
            <v>216H</v>
          </cell>
          <cell r="H15" t="str">
            <v>AJUDA DE CUSTO PARA MORADIA OU AUXILIO-MORADIA A AGENTES PUB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3</v>
          </cell>
          <cell r="M15">
            <v>516863.98</v>
          </cell>
          <cell r="N15">
            <v>516863.98</v>
          </cell>
          <cell r="O15">
            <v>516863.98</v>
          </cell>
          <cell r="P15">
            <v>516863.98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301</v>
          </cell>
          <cell r="E16" t="str">
            <v>0569</v>
          </cell>
          <cell r="F16" t="str">
            <v>PRESTACAO JURISDICIONAL NA JUSTICA FEDERAL</v>
          </cell>
          <cell r="G16" t="str">
            <v>2004</v>
          </cell>
          <cell r="H16" t="str">
            <v>ASSISTENCIA MEDICA E ODONTOLOGICA AOS SERVIDORES CIVIS, EMPR</v>
          </cell>
          <cell r="I16" t="str">
            <v>2</v>
          </cell>
          <cell r="J16" t="str">
            <v>0100</v>
          </cell>
          <cell r="K16" t="str">
            <v>RECURSOS ORDINARIOS</v>
          </cell>
          <cell r="L16" t="str">
            <v>4</v>
          </cell>
          <cell r="M16">
            <v>15000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301</v>
          </cell>
          <cell r="E17" t="str">
            <v>0569</v>
          </cell>
          <cell r="F17" t="str">
            <v>PRESTACAO JURISDICIONAL NA JUSTICA FEDERAL</v>
          </cell>
          <cell r="G17" t="str">
            <v>2004</v>
          </cell>
          <cell r="H17" t="str">
            <v>ASSISTENCIA MEDICA E ODONTOLOGICA AOS SERVIDORES CIVIS, EMPR</v>
          </cell>
          <cell r="I17" t="str">
            <v>2</v>
          </cell>
          <cell r="J17" t="str">
            <v>0100</v>
          </cell>
          <cell r="K17" t="str">
            <v>RECURSOS ORDINARIOS</v>
          </cell>
          <cell r="L17" t="str">
            <v>3</v>
          </cell>
          <cell r="M17">
            <v>2322480</v>
          </cell>
          <cell r="N17">
            <v>2156190.48</v>
          </cell>
          <cell r="O17">
            <v>574393.82999999996</v>
          </cell>
          <cell r="P17">
            <v>574393.82999999996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331</v>
          </cell>
          <cell r="E18" t="str">
            <v>0569</v>
          </cell>
          <cell r="F18" t="str">
            <v>PRESTACAO JURISDICIONAL NA JUSTICA FEDERAL</v>
          </cell>
          <cell r="G18" t="str">
            <v>00M1</v>
          </cell>
          <cell r="H18" t="str">
            <v>BENEFICIOS ASSISTENCIAIS DECORRENTES DO AUXILIO-FUNERAL E NA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3</v>
          </cell>
          <cell r="M18">
            <v>2979.78</v>
          </cell>
          <cell r="N18">
            <v>2979.78</v>
          </cell>
          <cell r="O18">
            <v>2979.78</v>
          </cell>
          <cell r="P18">
            <v>2979.78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331</v>
          </cell>
          <cell r="E19" t="str">
            <v>0569</v>
          </cell>
          <cell r="F19" t="str">
            <v>PRESTACAO JURISDICIONAL NA JUSTICA FEDERAL</v>
          </cell>
          <cell r="G19" t="str">
            <v>2010</v>
          </cell>
          <cell r="H19" t="str">
            <v>ASSISTENCIA PRE-ESCOLAR AOS DEPENDENTES DOS SERVIDORES CIVIS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3</v>
          </cell>
          <cell r="M19">
            <v>576384</v>
          </cell>
          <cell r="N19">
            <v>576384</v>
          </cell>
          <cell r="O19">
            <v>165110</v>
          </cell>
          <cell r="P19">
            <v>165110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331</v>
          </cell>
          <cell r="E20" t="str">
            <v>0569</v>
          </cell>
          <cell r="F20" t="str">
            <v>PRESTACAO JURISDICIONAL NA JUSTICA FEDERAL</v>
          </cell>
          <cell r="G20" t="str">
            <v>2012</v>
          </cell>
          <cell r="H20" t="str">
            <v>AUXILIO-ALIMENTACAO AOS SERVIDORES CIVIS, EMPREGADOS E MILIT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3</v>
          </cell>
          <cell r="M20">
            <v>3307860</v>
          </cell>
          <cell r="N20">
            <v>3307860</v>
          </cell>
          <cell r="O20">
            <v>1107522.6200000001</v>
          </cell>
          <cell r="P20">
            <v>1107522.6200000001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09</v>
          </cell>
          <cell r="D21" t="str">
            <v>272</v>
          </cell>
          <cell r="E21" t="str">
            <v>0089</v>
          </cell>
          <cell r="F21" t="str">
            <v>PREVIDENCIA DE INATIVOS E PENSIONISTAS DA UNIAO</v>
          </cell>
          <cell r="G21" t="str">
            <v>0181</v>
          </cell>
          <cell r="H21" t="str">
            <v>APOSENTADORIAS E PENSOES - SERVIDORES CIVIS</v>
          </cell>
          <cell r="I21" t="str">
            <v>2</v>
          </cell>
          <cell r="J21" t="str">
            <v>0156</v>
          </cell>
          <cell r="K21" t="str">
            <v>CONTRIBUICAO PLANO SEGURIDADE SOCIAL SERVIDOR</v>
          </cell>
          <cell r="L21" t="str">
            <v>1</v>
          </cell>
          <cell r="M21">
            <v>3165903.63</v>
          </cell>
          <cell r="N21">
            <v>3165903.63</v>
          </cell>
          <cell r="O21">
            <v>3165903.63</v>
          </cell>
          <cell r="P21">
            <v>3131556.2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"/>
  <sheetViews>
    <sheetView showGridLines="0" tabSelected="1" view="pageBreakPreview" zoomScale="70" zoomScaleNormal="70" zoomScaleSheetLayoutView="70" workbookViewId="0"/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6" t="s">
        <v>5</v>
      </c>
      <c r="B4" s="7">
        <v>42461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+'[1]Access-Abr'!A10</f>
        <v>12101</v>
      </c>
      <c r="B10" s="38" t="str">
        <f>+'[1]Access-Abr'!B10</f>
        <v>JUSTICA FEDERAL DE PRIMEIRO GRAU</v>
      </c>
      <c r="C10" s="39" t="str">
        <f>+CONCATENATE('[1]Access-Abr'!C10,".",'[1]Access-Abr'!D10)</f>
        <v>02.061</v>
      </c>
      <c r="D10" s="39" t="str">
        <f>+CONCATENATE('[1]Access-Abr'!E10,".",'[1]Access-Abr'!G10)</f>
        <v>0569.4224</v>
      </c>
      <c r="E10" s="38" t="str">
        <f>+'[1]Access-Abr'!F10</f>
        <v>PRESTACAO JURISDICIONAL NA JUSTICA FEDERAL</v>
      </c>
      <c r="F10" s="40" t="str">
        <f>+'[1]Access-Abr'!H10</f>
        <v>ASSISTENCIA JURIDICA A PESSOAS CARENTES</v>
      </c>
      <c r="G10" s="37" t="str">
        <f>IF('[1]Access-Abr'!I10="1","F","S")</f>
        <v>F</v>
      </c>
      <c r="H10" s="37" t="str">
        <f>+'[1]Access-Abr'!J10</f>
        <v>0100</v>
      </c>
      <c r="I10" s="41" t="str">
        <f>+'[1]Access-Abr'!K10</f>
        <v>RECURSOS ORDINARIOS</v>
      </c>
      <c r="J10" s="37" t="str">
        <f>+'[1]Access-Abr'!L10</f>
        <v>3</v>
      </c>
      <c r="K10" s="42"/>
      <c r="L10" s="43"/>
      <c r="M10" s="43"/>
      <c r="N10" s="44">
        <f>K10+L10-M10</f>
        <v>0</v>
      </c>
      <c r="O10" s="42"/>
      <c r="P10" s="45">
        <f>+'[1]Access-Abr'!M10</f>
        <v>2785628</v>
      </c>
      <c r="Q10" s="45"/>
      <c r="R10" s="45">
        <f>N10-O10+P10+Q10</f>
        <v>2785628</v>
      </c>
      <c r="S10" s="45">
        <f>+'[1]Access-Abr'!N10</f>
        <v>2785624.51</v>
      </c>
      <c r="T10" s="46">
        <f>IF(R10&gt;0,S10/R10,0)</f>
        <v>0.9999987471406806</v>
      </c>
      <c r="U10" s="45">
        <f>+'[1]Access-Abr'!O10</f>
        <v>1559445.6</v>
      </c>
      <c r="V10" s="46">
        <f>IF(R10&gt;0,U10/R10,0)</f>
        <v>0.55981832462913217</v>
      </c>
      <c r="W10" s="45">
        <f>+'[1]Access-Abr'!P10</f>
        <v>1559445.6</v>
      </c>
      <c r="X10" s="46">
        <f>IF(R10&gt;0,W10/R10,0)</f>
        <v>0.55981832462913217</v>
      </c>
    </row>
    <row r="11" spans="1:24" ht="30.75" customHeight="1" x14ac:dyDescent="0.2">
      <c r="A11" s="47" t="str">
        <f>+'[1]Access-Abr'!A11</f>
        <v>12101</v>
      </c>
      <c r="B11" s="48" t="str">
        <f>+'[1]Access-Abr'!B11</f>
        <v>JUSTICA FEDERAL DE PRIMEIRO GRAU</v>
      </c>
      <c r="C11" s="47" t="str">
        <f>+CONCATENATE('[1]Access-Abr'!C11,".",'[1]Access-Abr'!D11)</f>
        <v>02.061</v>
      </c>
      <c r="D11" s="47" t="str">
        <f>+CONCATENATE('[1]Access-Abr'!E11,".",'[1]Access-Abr'!G11)</f>
        <v>0569.4257</v>
      </c>
      <c r="E11" s="48" t="str">
        <f>+'[1]Access-Abr'!F11</f>
        <v>PRESTACAO JURISDICIONAL NA JUSTICA FEDERAL</v>
      </c>
      <c r="F11" s="49" t="str">
        <f>+'[1]Access-Abr'!H11</f>
        <v>JULGAMENTO DE CAUSAS NA JUSTICA FEDERAL</v>
      </c>
      <c r="G11" s="47" t="str">
        <f>IF('[1]Access-Abr'!I11="1","F","S")</f>
        <v>F</v>
      </c>
      <c r="H11" s="47" t="str">
        <f>+'[1]Access-Abr'!J11</f>
        <v>0100</v>
      </c>
      <c r="I11" s="48" t="str">
        <f>+'[1]Access-Abr'!K11</f>
        <v>RECURSOS ORDINARIOS</v>
      </c>
      <c r="J11" s="47" t="str">
        <f>+'[1]Access-Abr'!L11</f>
        <v>4</v>
      </c>
      <c r="K11" s="50"/>
      <c r="L11" s="50"/>
      <c r="M11" s="50"/>
      <c r="N11" s="51">
        <v>0</v>
      </c>
      <c r="O11" s="50"/>
      <c r="P11" s="52">
        <f>+'[1]Access-Abr'!M11</f>
        <v>390626</v>
      </c>
      <c r="Q11" s="52"/>
      <c r="R11" s="52">
        <f t="shared" ref="R11:R20" si="0">N11-O11+P11+Q11</f>
        <v>390626</v>
      </c>
      <c r="S11" s="52">
        <f>+'[1]Access-Abr'!N11</f>
        <v>4199.9799999999996</v>
      </c>
      <c r="T11" s="53">
        <f t="shared" ref="T11:T22" si="1">IF(R11&gt;0,S11/R11,0)</f>
        <v>1.0751921275081535E-2</v>
      </c>
      <c r="U11" s="52">
        <f>+'[1]Access-Abr'!O11</f>
        <v>4199.9799999999996</v>
      </c>
      <c r="V11" s="53">
        <f t="shared" ref="V11:V22" si="2">IF(R11&gt;0,U11/R11,0)</f>
        <v>1.0751921275081535E-2</v>
      </c>
      <c r="W11" s="52">
        <f>+'[1]Access-Abr'!P11</f>
        <v>4199.9799999999996</v>
      </c>
      <c r="X11" s="53">
        <f t="shared" ref="X11:X22" si="3">IF(R11&gt;0,W11/R11,0)</f>
        <v>1.0751921275081535E-2</v>
      </c>
    </row>
    <row r="12" spans="1:24" ht="30.75" customHeight="1" x14ac:dyDescent="0.2">
      <c r="A12" s="47" t="str">
        <f>+'[1]Access-Abr'!A12</f>
        <v>12101</v>
      </c>
      <c r="B12" s="48" t="str">
        <f>+'[1]Access-Abr'!B12</f>
        <v>JUSTICA FEDERAL DE PRIMEIRO GRAU</v>
      </c>
      <c r="C12" s="47" t="str">
        <f>+CONCATENATE('[1]Access-Abr'!C12,".",'[1]Access-Abr'!D12)</f>
        <v>02.061</v>
      </c>
      <c r="D12" s="47" t="str">
        <f>+CONCATENATE('[1]Access-Abr'!E12,".",'[1]Access-Abr'!G12)</f>
        <v>0569.4257</v>
      </c>
      <c r="E12" s="48" t="str">
        <f>+'[1]Access-Abr'!F12</f>
        <v>PRESTACAO JURISDICIONAL NA JUSTICA FEDERAL</v>
      </c>
      <c r="F12" s="48" t="str">
        <f>+'[1]Access-Abr'!H12</f>
        <v>JULGAMENTO DE CAUSAS NA JUSTICA FEDERAL</v>
      </c>
      <c r="G12" s="47" t="str">
        <f>IF('[1]Access-Abr'!I12="1","F","S")</f>
        <v>F</v>
      </c>
      <c r="H12" s="47" t="str">
        <f>+'[1]Access-Abr'!J12</f>
        <v>0100</v>
      </c>
      <c r="I12" s="48" t="str">
        <f>+'[1]Access-Abr'!K12</f>
        <v>RECURSOS ORDINARIOS</v>
      </c>
      <c r="J12" s="47" t="str">
        <f>+'[1]Access-Abr'!L12</f>
        <v>3</v>
      </c>
      <c r="K12" s="52"/>
      <c r="L12" s="52"/>
      <c r="M12" s="52"/>
      <c r="N12" s="50">
        <v>0</v>
      </c>
      <c r="O12" s="52"/>
      <c r="P12" s="52">
        <f>+'[1]Access-Abr'!M12</f>
        <v>12955344</v>
      </c>
      <c r="Q12" s="52"/>
      <c r="R12" s="52">
        <f t="shared" si="0"/>
        <v>12955344</v>
      </c>
      <c r="S12" s="52">
        <f>+'[1]Access-Abr'!N12</f>
        <v>10730567.59</v>
      </c>
      <c r="T12" s="53">
        <f t="shared" si="1"/>
        <v>0.82827345919953954</v>
      </c>
      <c r="U12" s="52">
        <f>+'[1]Access-Abr'!O12</f>
        <v>3803688.61</v>
      </c>
      <c r="V12" s="53">
        <f t="shared" si="2"/>
        <v>0.29359997002009364</v>
      </c>
      <c r="W12" s="52">
        <f>+'[1]Access-Abr'!P12</f>
        <v>3793844.54</v>
      </c>
      <c r="X12" s="53">
        <f t="shared" si="3"/>
        <v>0.29284012373581125</v>
      </c>
    </row>
    <row r="13" spans="1:24" ht="30.75" customHeight="1" x14ac:dyDescent="0.2">
      <c r="A13" s="47" t="str">
        <f>+'[1]Access-Abr'!A13</f>
        <v>12101</v>
      </c>
      <c r="B13" s="48" t="str">
        <f>+'[1]Access-Abr'!B13</f>
        <v>JUSTICA FEDERAL DE PRIMEIRO GRAU</v>
      </c>
      <c r="C13" s="47" t="str">
        <f>+CONCATENATE('[1]Access-Abr'!C13,".",'[1]Access-Abr'!D13)</f>
        <v>02.122</v>
      </c>
      <c r="D13" s="47" t="str">
        <f>+CONCATENATE('[1]Access-Abr'!E13,".",'[1]Access-Abr'!G13)</f>
        <v>0569.09HB</v>
      </c>
      <c r="E13" s="48" t="str">
        <f>+'[1]Access-Abr'!F13</f>
        <v>PRESTACAO JURISDICIONAL NA JUSTICA FEDERAL</v>
      </c>
      <c r="F13" s="48" t="str">
        <f>+'[1]Access-Abr'!H13</f>
        <v>CONTRIBUICAO DA UNIAO, DE SUAS AUTARQUIAS E FUNDACOES PARA O</v>
      </c>
      <c r="G13" s="47" t="str">
        <f>IF('[1]Access-Abr'!I13="1","F","S")</f>
        <v>F</v>
      </c>
      <c r="H13" s="47" t="str">
        <f>+'[1]Access-Abr'!J13</f>
        <v>0100</v>
      </c>
      <c r="I13" s="48" t="str">
        <f>+'[1]Access-Abr'!K13</f>
        <v>RECURSOS ORDINARIOS</v>
      </c>
      <c r="J13" s="47" t="str">
        <f>+'[1]Access-Abr'!L13</f>
        <v>1</v>
      </c>
      <c r="K13" s="52"/>
      <c r="L13" s="52"/>
      <c r="M13" s="52"/>
      <c r="N13" s="50">
        <v>0</v>
      </c>
      <c r="O13" s="52"/>
      <c r="P13" s="52">
        <f>+'[1]Access-Abr'!M13</f>
        <v>3623367.38</v>
      </c>
      <c r="Q13" s="52"/>
      <c r="R13" s="52">
        <f t="shared" si="0"/>
        <v>3623367.38</v>
      </c>
      <c r="S13" s="52">
        <f>+'[1]Access-Abr'!N13</f>
        <v>3623367.38</v>
      </c>
      <c r="T13" s="53">
        <f t="shared" si="1"/>
        <v>1</v>
      </c>
      <c r="U13" s="52">
        <f>+'[1]Access-Abr'!O13</f>
        <v>3623367.38</v>
      </c>
      <c r="V13" s="53">
        <f t="shared" si="2"/>
        <v>1</v>
      </c>
      <c r="W13" s="52">
        <f>+'[1]Access-Abr'!P13</f>
        <v>3623367.38</v>
      </c>
      <c r="X13" s="53">
        <f t="shared" si="3"/>
        <v>1</v>
      </c>
    </row>
    <row r="14" spans="1:24" ht="30.75" customHeight="1" x14ac:dyDescent="0.2">
      <c r="A14" s="47" t="str">
        <f>+'[1]Access-Abr'!A14</f>
        <v>12101</v>
      </c>
      <c r="B14" s="48" t="str">
        <f>+'[1]Access-Abr'!B14</f>
        <v>JUSTICA FEDERAL DE PRIMEIRO GRAU</v>
      </c>
      <c r="C14" s="47" t="str">
        <f>+CONCATENATE('[1]Access-Abr'!C14,".",'[1]Access-Abr'!D14)</f>
        <v>02.122</v>
      </c>
      <c r="D14" s="47" t="str">
        <f>+CONCATENATE('[1]Access-Abr'!E14,".",'[1]Access-Abr'!G14)</f>
        <v>0569.20TP</v>
      </c>
      <c r="E14" s="48" t="str">
        <f>+'[1]Access-Abr'!F14</f>
        <v>PRESTACAO JURISDICIONAL NA JUSTICA FEDERAL</v>
      </c>
      <c r="F14" s="48" t="str">
        <f>+'[1]Access-Abr'!H14</f>
        <v>PESSOAL ATIVO DA UNIAO</v>
      </c>
      <c r="G14" s="47" t="str">
        <f>IF('[1]Access-Abr'!I14="1","F","S")</f>
        <v>F</v>
      </c>
      <c r="H14" s="47" t="str">
        <f>+'[1]Access-Abr'!J14</f>
        <v>0100</v>
      </c>
      <c r="I14" s="48" t="str">
        <f>+'[1]Access-Abr'!K14</f>
        <v>RECURSOS ORDINARIOS</v>
      </c>
      <c r="J14" s="47" t="str">
        <f>+'[1]Access-Abr'!L14</f>
        <v>1</v>
      </c>
      <c r="K14" s="52"/>
      <c r="L14" s="52"/>
      <c r="M14" s="52"/>
      <c r="N14" s="50">
        <v>0</v>
      </c>
      <c r="O14" s="52"/>
      <c r="P14" s="52">
        <f>+'[1]Access-Abr'!M14</f>
        <v>23260386.210000001</v>
      </c>
      <c r="Q14" s="52"/>
      <c r="R14" s="52">
        <f t="shared" si="0"/>
        <v>23260386.210000001</v>
      </c>
      <c r="S14" s="52">
        <f>+'[1]Access-Abr'!N14</f>
        <v>23260386.210000001</v>
      </c>
      <c r="T14" s="53">
        <f t="shared" si="1"/>
        <v>1</v>
      </c>
      <c r="U14" s="52">
        <f>+'[1]Access-Abr'!O14</f>
        <v>23260386.210000001</v>
      </c>
      <c r="V14" s="53">
        <f t="shared" si="2"/>
        <v>1</v>
      </c>
      <c r="W14" s="52">
        <f>+'[1]Access-Abr'!P14</f>
        <v>23119769.960000001</v>
      </c>
      <c r="X14" s="53">
        <f t="shared" si="3"/>
        <v>0.99395468980048374</v>
      </c>
    </row>
    <row r="15" spans="1:24" ht="30.75" customHeight="1" x14ac:dyDescent="0.2">
      <c r="A15" s="47" t="str">
        <f>+'[1]Access-Abr'!A15</f>
        <v>12101</v>
      </c>
      <c r="B15" s="48" t="str">
        <f>+'[1]Access-Abr'!B15</f>
        <v>JUSTICA FEDERAL DE PRIMEIRO GRAU</v>
      </c>
      <c r="C15" s="47" t="str">
        <f>+CONCATENATE('[1]Access-Abr'!C15,".",'[1]Access-Abr'!D15)</f>
        <v>02.122</v>
      </c>
      <c r="D15" s="47" t="str">
        <f>+CONCATENATE('[1]Access-Abr'!E15,".",'[1]Access-Abr'!G15)</f>
        <v>0569.216H</v>
      </c>
      <c r="E15" s="48" t="str">
        <f>+'[1]Access-Abr'!F15</f>
        <v>PRESTACAO JURISDICIONAL NA JUSTICA FEDERAL</v>
      </c>
      <c r="F15" s="48" t="str">
        <f>+'[1]Access-Abr'!H15</f>
        <v>AJUDA DE CUSTO PARA MORADIA OU AUXILIO-MORADIA A AGENTES PUB</v>
      </c>
      <c r="G15" s="47" t="str">
        <f>IF('[1]Access-Abr'!I15="1","F","S")</f>
        <v>F</v>
      </c>
      <c r="H15" s="47" t="str">
        <f>+'[1]Access-Abr'!J15</f>
        <v>0100</v>
      </c>
      <c r="I15" s="48" t="str">
        <f>+'[1]Access-Abr'!K15</f>
        <v>RECURSOS ORDINARIOS</v>
      </c>
      <c r="J15" s="47" t="str">
        <f>+'[1]Access-Abr'!L15</f>
        <v>3</v>
      </c>
      <c r="K15" s="50"/>
      <c r="L15" s="50"/>
      <c r="M15" s="50"/>
      <c r="N15" s="50">
        <v>0</v>
      </c>
      <c r="O15" s="50"/>
      <c r="P15" s="52">
        <f>+'[1]Access-Abr'!M15</f>
        <v>516863.98</v>
      </c>
      <c r="Q15" s="52"/>
      <c r="R15" s="52">
        <f t="shared" si="0"/>
        <v>516863.98</v>
      </c>
      <c r="S15" s="52">
        <f>+'[1]Access-Abr'!N15</f>
        <v>516863.98</v>
      </c>
      <c r="T15" s="53">
        <f t="shared" si="1"/>
        <v>1</v>
      </c>
      <c r="U15" s="52">
        <f>+'[1]Access-Abr'!O15</f>
        <v>516863.98</v>
      </c>
      <c r="V15" s="53">
        <f t="shared" si="2"/>
        <v>1</v>
      </c>
      <c r="W15" s="52">
        <f>+'[1]Access-Abr'!P15</f>
        <v>516863.98</v>
      </c>
      <c r="X15" s="53">
        <f t="shared" si="3"/>
        <v>1</v>
      </c>
    </row>
    <row r="16" spans="1:24" ht="30.75" customHeight="1" x14ac:dyDescent="0.2">
      <c r="A16" s="47" t="str">
        <f>+'[1]Access-Abr'!A16</f>
        <v>12101</v>
      </c>
      <c r="B16" s="48" t="str">
        <f>+'[1]Access-Abr'!B16</f>
        <v>JUSTICA FEDERAL DE PRIMEIRO GRAU</v>
      </c>
      <c r="C16" s="47" t="str">
        <f>+CONCATENATE('[1]Access-Abr'!C16,".",'[1]Access-Abr'!D16)</f>
        <v>02.301</v>
      </c>
      <c r="D16" s="47" t="str">
        <f>+CONCATENATE('[1]Access-Abr'!E16,".",'[1]Access-Abr'!G16)</f>
        <v>0569.2004</v>
      </c>
      <c r="E16" s="48" t="str">
        <f>+'[1]Access-Abr'!F16</f>
        <v>PRESTACAO JURISDICIONAL NA JUSTICA FEDERAL</v>
      </c>
      <c r="F16" s="48" t="str">
        <f>+'[1]Access-Abr'!H16</f>
        <v>ASSISTENCIA MEDICA E ODONTOLOGICA AOS SERVIDORES CIVIS, EMPR</v>
      </c>
      <c r="G16" s="47" t="str">
        <f>IF('[1]Access-Abr'!I16="1","F","S")</f>
        <v>S</v>
      </c>
      <c r="H16" s="47" t="str">
        <f>+'[1]Access-Abr'!J16</f>
        <v>0100</v>
      </c>
      <c r="I16" s="48" t="str">
        <f>+'[1]Access-Abr'!K16</f>
        <v>RECURSOS ORDINARIOS</v>
      </c>
      <c r="J16" s="47" t="str">
        <f>+'[1]Access-Abr'!L16</f>
        <v>4</v>
      </c>
      <c r="K16" s="52"/>
      <c r="L16" s="52"/>
      <c r="M16" s="52"/>
      <c r="N16" s="50">
        <v>0</v>
      </c>
      <c r="O16" s="52"/>
      <c r="P16" s="52">
        <f>+'[1]Access-Abr'!M16</f>
        <v>15000</v>
      </c>
      <c r="Q16" s="52"/>
      <c r="R16" s="52">
        <f t="shared" si="0"/>
        <v>15000</v>
      </c>
      <c r="S16" s="52">
        <f>+'[1]Access-Abr'!N16</f>
        <v>0</v>
      </c>
      <c r="T16" s="53">
        <f t="shared" si="1"/>
        <v>0</v>
      </c>
      <c r="U16" s="52">
        <f>+'[1]Access-Abr'!O16</f>
        <v>0</v>
      </c>
      <c r="V16" s="53">
        <f t="shared" si="2"/>
        <v>0</v>
      </c>
      <c r="W16" s="52">
        <f>+'[1]Access-Abr'!P16</f>
        <v>0</v>
      </c>
      <c r="X16" s="53">
        <f t="shared" si="3"/>
        <v>0</v>
      </c>
    </row>
    <row r="17" spans="1:24" ht="30.75" customHeight="1" x14ac:dyDescent="0.2">
      <c r="A17" s="47" t="str">
        <f>+'[1]Access-Abr'!A17</f>
        <v>12101</v>
      </c>
      <c r="B17" s="48" t="str">
        <f>+'[1]Access-Abr'!B17</f>
        <v>JUSTICA FEDERAL DE PRIMEIRO GRAU</v>
      </c>
      <c r="C17" s="47" t="str">
        <f>+CONCATENATE('[1]Access-Abr'!C17,".",'[1]Access-Abr'!D17)</f>
        <v>02.301</v>
      </c>
      <c r="D17" s="47" t="str">
        <f>+CONCATENATE('[1]Access-Abr'!E17,".",'[1]Access-Abr'!G17)</f>
        <v>0569.2004</v>
      </c>
      <c r="E17" s="48" t="str">
        <f>+'[1]Access-Abr'!F17</f>
        <v>PRESTACAO JURISDICIONAL NA JUSTICA FEDERAL</v>
      </c>
      <c r="F17" s="48" t="str">
        <f>+'[1]Access-Abr'!H17</f>
        <v>ASSISTENCIA MEDICA E ODONTOLOGICA AOS SERVIDORES CIVIS, EMPR</v>
      </c>
      <c r="G17" s="47" t="str">
        <f>IF('[1]Access-Abr'!I17="1","F","S")</f>
        <v>S</v>
      </c>
      <c r="H17" s="47" t="str">
        <f>+'[1]Access-Abr'!J17</f>
        <v>0100</v>
      </c>
      <c r="I17" s="48" t="str">
        <f>+'[1]Access-Abr'!K17</f>
        <v>RECURSOS ORDINARIOS</v>
      </c>
      <c r="J17" s="47" t="str">
        <f>+'[1]Access-Abr'!L17</f>
        <v>3</v>
      </c>
      <c r="K17" s="52"/>
      <c r="L17" s="52"/>
      <c r="M17" s="52"/>
      <c r="N17" s="50">
        <v>0</v>
      </c>
      <c r="O17" s="52"/>
      <c r="P17" s="52">
        <f>+'[1]Access-Abr'!M17</f>
        <v>2322480</v>
      </c>
      <c r="Q17" s="52"/>
      <c r="R17" s="52">
        <f t="shared" si="0"/>
        <v>2322480</v>
      </c>
      <c r="S17" s="52">
        <f>+'[1]Access-Abr'!N17</f>
        <v>2156190.48</v>
      </c>
      <c r="T17" s="53">
        <f t="shared" si="1"/>
        <v>0.92840002066756222</v>
      </c>
      <c r="U17" s="52">
        <f>+'[1]Access-Abr'!O17</f>
        <v>574393.82999999996</v>
      </c>
      <c r="V17" s="53">
        <f t="shared" si="2"/>
        <v>0.24731917174744236</v>
      </c>
      <c r="W17" s="52">
        <f>+'[1]Access-Abr'!P17</f>
        <v>574393.82999999996</v>
      </c>
      <c r="X17" s="53">
        <f t="shared" si="3"/>
        <v>0.24731917174744236</v>
      </c>
    </row>
    <row r="18" spans="1:24" ht="30.75" customHeight="1" x14ac:dyDescent="0.2">
      <c r="A18" s="47" t="str">
        <f>+'[1]Access-Abr'!A18</f>
        <v>12101</v>
      </c>
      <c r="B18" s="48" t="str">
        <f>+'[1]Access-Abr'!B18</f>
        <v>JUSTICA FEDERAL DE PRIMEIRO GRAU</v>
      </c>
      <c r="C18" s="47" t="str">
        <f>+CONCATENATE('[1]Access-Abr'!C18,".",'[1]Access-Abr'!D18)</f>
        <v>02.331</v>
      </c>
      <c r="D18" s="47" t="str">
        <f>+CONCATENATE('[1]Access-Abr'!E18,".",'[1]Access-Abr'!G18)</f>
        <v>0569.00M1</v>
      </c>
      <c r="E18" s="48" t="str">
        <f>+'[1]Access-Abr'!F18</f>
        <v>PRESTACAO JURISDICIONAL NA JUSTICA FEDERAL</v>
      </c>
      <c r="F18" s="48" t="str">
        <f>+'[1]Access-Abr'!H18</f>
        <v>BENEFICIOS ASSISTENCIAIS DECORRENTES DO AUXILIO-FUNERAL E NA</v>
      </c>
      <c r="G18" s="47" t="str">
        <f>IF('[1]Access-Abr'!I18="1","F","S")</f>
        <v>F</v>
      </c>
      <c r="H18" s="47" t="str">
        <f>+'[1]Access-Abr'!J18</f>
        <v>0100</v>
      </c>
      <c r="I18" s="48" t="str">
        <f>+'[1]Access-Abr'!K18</f>
        <v>RECURSOS ORDINARIOS</v>
      </c>
      <c r="J18" s="47" t="str">
        <f>+'[1]Access-Abr'!L18</f>
        <v>3</v>
      </c>
      <c r="K18" s="50"/>
      <c r="L18" s="50"/>
      <c r="M18" s="50"/>
      <c r="N18" s="50">
        <v>0</v>
      </c>
      <c r="O18" s="50"/>
      <c r="P18" s="52">
        <f>+'[1]Access-Abr'!M18</f>
        <v>2979.78</v>
      </c>
      <c r="Q18" s="52"/>
      <c r="R18" s="52">
        <f t="shared" si="0"/>
        <v>2979.78</v>
      </c>
      <c r="S18" s="52">
        <f>+'[1]Access-Abr'!N18</f>
        <v>2979.78</v>
      </c>
      <c r="T18" s="53">
        <f t="shared" si="1"/>
        <v>1</v>
      </c>
      <c r="U18" s="52">
        <f>+'[1]Access-Abr'!O18</f>
        <v>2979.78</v>
      </c>
      <c r="V18" s="53">
        <f t="shared" si="2"/>
        <v>1</v>
      </c>
      <c r="W18" s="52">
        <f>+'[1]Access-Abr'!P18</f>
        <v>2979.78</v>
      </c>
      <c r="X18" s="53">
        <f t="shared" si="3"/>
        <v>1</v>
      </c>
    </row>
    <row r="19" spans="1:24" ht="30.75" customHeight="1" x14ac:dyDescent="0.2">
      <c r="A19" s="47" t="str">
        <f>+'[1]Access-Abr'!A19</f>
        <v>12101</v>
      </c>
      <c r="B19" s="48" t="str">
        <f>+'[1]Access-Abr'!B19</f>
        <v>JUSTICA FEDERAL DE PRIMEIRO GRAU</v>
      </c>
      <c r="C19" s="47" t="str">
        <f>+CONCATENATE('[1]Access-Abr'!C19,".",'[1]Access-Abr'!D19)</f>
        <v>02.331</v>
      </c>
      <c r="D19" s="47" t="str">
        <f>+CONCATENATE('[1]Access-Abr'!E19,".",'[1]Access-Abr'!G19)</f>
        <v>0569.2010</v>
      </c>
      <c r="E19" s="48" t="str">
        <f>+'[1]Access-Abr'!F19</f>
        <v>PRESTACAO JURISDICIONAL NA JUSTICA FEDERAL</v>
      </c>
      <c r="F19" s="48" t="str">
        <f>+'[1]Access-Abr'!H19</f>
        <v>ASSISTENCIA PRE-ESCOLAR AOS DEPENDENTES DOS SERVIDORES CIVIS</v>
      </c>
      <c r="G19" s="47" t="str">
        <f>IF('[1]Access-Abr'!I19="1","F","S")</f>
        <v>F</v>
      </c>
      <c r="H19" s="47" t="str">
        <f>+'[1]Access-Abr'!J19</f>
        <v>0100</v>
      </c>
      <c r="I19" s="48" t="str">
        <f>+'[1]Access-Abr'!K19</f>
        <v>RECURSOS ORDINARIOS</v>
      </c>
      <c r="J19" s="47" t="str">
        <f>+'[1]Access-Abr'!L19</f>
        <v>3</v>
      </c>
      <c r="K19" s="50"/>
      <c r="L19" s="50"/>
      <c r="M19" s="50"/>
      <c r="N19" s="50">
        <v>0</v>
      </c>
      <c r="O19" s="50"/>
      <c r="P19" s="52">
        <f>+'[1]Access-Abr'!M19</f>
        <v>576384</v>
      </c>
      <c r="Q19" s="52"/>
      <c r="R19" s="52">
        <f t="shared" si="0"/>
        <v>576384</v>
      </c>
      <c r="S19" s="52">
        <f>+'[1]Access-Abr'!N19</f>
        <v>576384</v>
      </c>
      <c r="T19" s="53">
        <f t="shared" si="1"/>
        <v>1</v>
      </c>
      <c r="U19" s="52">
        <f>+'[1]Access-Abr'!O19</f>
        <v>165110</v>
      </c>
      <c r="V19" s="53">
        <f t="shared" si="2"/>
        <v>0.28645833333333331</v>
      </c>
      <c r="W19" s="52">
        <f>+'[1]Access-Abr'!P19</f>
        <v>165110</v>
      </c>
      <c r="X19" s="53">
        <f t="shared" si="3"/>
        <v>0.28645833333333331</v>
      </c>
    </row>
    <row r="20" spans="1:24" ht="30.75" customHeight="1" x14ac:dyDescent="0.2">
      <c r="A20" s="47" t="str">
        <f>+'[1]Access-Abr'!A20</f>
        <v>12101</v>
      </c>
      <c r="B20" s="48" t="str">
        <f>+'[1]Access-Abr'!B20</f>
        <v>JUSTICA FEDERAL DE PRIMEIRO GRAU</v>
      </c>
      <c r="C20" s="47" t="str">
        <f>+CONCATENATE('[1]Access-Abr'!C20,".",'[1]Access-Abr'!D20)</f>
        <v>02.331</v>
      </c>
      <c r="D20" s="47" t="str">
        <f>+CONCATENATE('[1]Access-Abr'!E20,".",'[1]Access-Abr'!G20)</f>
        <v>0569.2012</v>
      </c>
      <c r="E20" s="48" t="str">
        <f>+'[1]Access-Abr'!F20</f>
        <v>PRESTACAO JURISDICIONAL NA JUSTICA FEDERAL</v>
      </c>
      <c r="F20" s="48" t="str">
        <f>+'[1]Access-Abr'!H20</f>
        <v>AUXILIO-ALIMENTACAO AOS SERVIDORES CIVIS, EMPREGADOS E MILIT</v>
      </c>
      <c r="G20" s="47" t="str">
        <f>IF('[1]Access-Abr'!I20="1","F","S")</f>
        <v>F</v>
      </c>
      <c r="H20" s="47" t="str">
        <f>+'[1]Access-Abr'!J20</f>
        <v>0100</v>
      </c>
      <c r="I20" s="48" t="str">
        <f>+'[1]Access-Abr'!K20</f>
        <v>RECURSOS ORDINARIOS</v>
      </c>
      <c r="J20" s="47" t="str">
        <f>+'[1]Access-Abr'!L20</f>
        <v>3</v>
      </c>
      <c r="K20" s="50"/>
      <c r="L20" s="50"/>
      <c r="M20" s="50"/>
      <c r="N20" s="50">
        <v>0</v>
      </c>
      <c r="O20" s="50"/>
      <c r="P20" s="52">
        <f>+'[1]Access-Abr'!M20</f>
        <v>3307860</v>
      </c>
      <c r="Q20" s="52"/>
      <c r="R20" s="52">
        <f t="shared" si="0"/>
        <v>3307860</v>
      </c>
      <c r="S20" s="52">
        <f>+'[1]Access-Abr'!N20</f>
        <v>3307860</v>
      </c>
      <c r="T20" s="53">
        <f t="shared" si="1"/>
        <v>1</v>
      </c>
      <c r="U20" s="52">
        <f>+'[1]Access-Abr'!O20</f>
        <v>1107522.6200000001</v>
      </c>
      <c r="V20" s="53">
        <f t="shared" si="2"/>
        <v>0.33481544563554688</v>
      </c>
      <c r="W20" s="52">
        <f>+'[1]Access-Abr'!P20</f>
        <v>1107522.6200000001</v>
      </c>
      <c r="X20" s="53">
        <f t="shared" si="3"/>
        <v>0.33481544563554688</v>
      </c>
    </row>
    <row r="21" spans="1:24" ht="30.75" customHeight="1" thickBot="1" x14ac:dyDescent="0.25">
      <c r="A21" s="47" t="str">
        <f>+'[1]Access-Abr'!A21</f>
        <v>12101</v>
      </c>
      <c r="B21" s="48" t="str">
        <f>+'[1]Access-Abr'!B21</f>
        <v>JUSTICA FEDERAL DE PRIMEIRO GRAU</v>
      </c>
      <c r="C21" s="47" t="str">
        <f>+CONCATENATE('[1]Access-Abr'!C21,".",'[1]Access-Abr'!D21)</f>
        <v>09.272</v>
      </c>
      <c r="D21" s="47" t="str">
        <f>+CONCATENATE('[1]Access-Abr'!E21,".",'[1]Access-Abr'!G21)</f>
        <v>0089.0181</v>
      </c>
      <c r="E21" s="48" t="str">
        <f>+'[1]Access-Abr'!F21</f>
        <v>PREVIDENCIA DE INATIVOS E PENSIONISTAS DA UNIAO</v>
      </c>
      <c r="F21" s="48" t="str">
        <f>+'[1]Access-Abr'!H21</f>
        <v>APOSENTADORIAS E PENSOES - SERVIDORES CIVIS</v>
      </c>
      <c r="G21" s="47" t="str">
        <f>IF('[1]Access-Abr'!I21="1","F","S")</f>
        <v>S</v>
      </c>
      <c r="H21" s="47" t="str">
        <f>+'[1]Access-Abr'!J21</f>
        <v>0156</v>
      </c>
      <c r="I21" s="48" t="str">
        <f>+'[1]Access-Abr'!K21</f>
        <v>CONTRIBUICAO PLANO SEGURIDADE SOCIAL SERVIDOR</v>
      </c>
      <c r="J21" s="47" t="str">
        <f>+'[1]Access-Abr'!L21</f>
        <v>1</v>
      </c>
      <c r="K21" s="50"/>
      <c r="L21" s="50"/>
      <c r="M21" s="50"/>
      <c r="N21" s="50">
        <v>0</v>
      </c>
      <c r="O21" s="50"/>
      <c r="P21" s="52">
        <f>+'[1]Access-Abr'!M21</f>
        <v>3165903.63</v>
      </c>
      <c r="Q21" s="52"/>
      <c r="R21" s="52">
        <f>N21-O21+P21+Q21</f>
        <v>3165903.63</v>
      </c>
      <c r="S21" s="52">
        <f>+'[1]Access-Abr'!N21</f>
        <v>3165903.63</v>
      </c>
      <c r="T21" s="53">
        <f>IF(R21&gt;0,S21/R21,0)</f>
        <v>1</v>
      </c>
      <c r="U21" s="52">
        <f>+'[1]Access-Abr'!O21</f>
        <v>3165903.63</v>
      </c>
      <c r="V21" s="53">
        <f>IF(R21&gt;0,U21/R21,0)</f>
        <v>1</v>
      </c>
      <c r="W21" s="52">
        <f>+'[1]Access-Abr'!P21</f>
        <v>3131556.2</v>
      </c>
      <c r="X21" s="53">
        <f>IF(R21&gt;0,W21/R21,0)</f>
        <v>0.9891508289530595</v>
      </c>
    </row>
    <row r="22" spans="1:24" ht="30.75" customHeight="1" thickBot="1" x14ac:dyDescent="0.25">
      <c r="A22" s="14" t="s">
        <v>48</v>
      </c>
      <c r="B22" s="54"/>
      <c r="C22" s="54"/>
      <c r="D22" s="54"/>
      <c r="E22" s="54"/>
      <c r="F22" s="54"/>
      <c r="G22" s="54"/>
      <c r="H22" s="54"/>
      <c r="I22" s="54"/>
      <c r="J22" s="15"/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6">
        <f>SUM(P10:P21)</f>
        <v>52922822.980000004</v>
      </c>
      <c r="Q22" s="56">
        <f>SUM(Q10:Q21)</f>
        <v>0</v>
      </c>
      <c r="R22" s="56">
        <f>SUM(R10:R21)</f>
        <v>52922822.980000004</v>
      </c>
      <c r="S22" s="56">
        <f>SUM(S10:S21)</f>
        <v>50130327.539999999</v>
      </c>
      <c r="T22" s="57">
        <f t="shared" si="1"/>
        <v>0.94723457134825717</v>
      </c>
      <c r="U22" s="56">
        <f>SUM(U10:U21)</f>
        <v>37783861.620000005</v>
      </c>
      <c r="V22" s="57">
        <f t="shared" si="2"/>
        <v>0.71394267146858081</v>
      </c>
      <c r="W22" s="56">
        <f>SUM(W10:W21)</f>
        <v>37599053.870000005</v>
      </c>
      <c r="X22" s="57">
        <f t="shared" si="3"/>
        <v>0.71045064780858369</v>
      </c>
    </row>
    <row r="23" spans="1:24" x14ac:dyDescent="0.2">
      <c r="A23" s="2" t="s">
        <v>49</v>
      </c>
      <c r="B23" s="2"/>
      <c r="C23" s="2"/>
      <c r="D23" s="2"/>
      <c r="E23" s="2"/>
      <c r="F23" s="2"/>
      <c r="G23" s="2"/>
      <c r="H23" s="3"/>
      <c r="I23" s="3"/>
      <c r="J23" s="3"/>
      <c r="K23" s="2"/>
      <c r="L23" s="2"/>
      <c r="M23" s="2"/>
      <c r="N23" s="2"/>
      <c r="O23" s="2"/>
      <c r="P23" s="2"/>
      <c r="Q23" s="2"/>
      <c r="R23" s="2"/>
      <c r="S23" s="2"/>
      <c r="T23" s="2"/>
      <c r="U23" s="4"/>
      <c r="V23" s="2"/>
      <c r="W23" s="4"/>
      <c r="X23" s="2"/>
    </row>
    <row r="24" spans="1:24" x14ac:dyDescent="0.2">
      <c r="A24" s="2" t="s">
        <v>50</v>
      </c>
      <c r="B24" s="58"/>
      <c r="C24" s="2"/>
      <c r="D24" s="2"/>
      <c r="E24" s="2"/>
      <c r="F24" s="2"/>
      <c r="G24" s="2"/>
      <c r="H24" s="3"/>
      <c r="I24" s="3"/>
      <c r="J24" s="3"/>
      <c r="K24" s="2"/>
      <c r="L24" s="2"/>
      <c r="M24" s="2"/>
      <c r="N24" s="2"/>
      <c r="O24" s="2"/>
      <c r="P24" s="2"/>
      <c r="Q24" s="2"/>
      <c r="R24" s="2"/>
      <c r="S24" s="2"/>
      <c r="T24" s="2"/>
      <c r="U24" s="4"/>
      <c r="V24" s="2"/>
      <c r="W24" s="4"/>
      <c r="X24" s="2"/>
    </row>
  </sheetData>
  <mergeCells count="17">
    <mergeCell ref="A22:J22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</vt:lpstr>
      <vt:lpstr>Abr!Area_de_impressao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2017-10-17T19:09:49Z</dcterms:created>
  <dcterms:modified xsi:type="dcterms:W3CDTF">2017-10-17T19:10:25Z</dcterms:modified>
</cp:coreProperties>
</file>