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Mai!$A$1:$X$24</definedName>
  </definedNames>
  <calcPr calcId="145621" calcMode="manual"/>
</workbook>
</file>

<file path=xl/calcChain.xml><?xml version="1.0" encoding="utf-8"?>
<calcChain xmlns="http://schemas.openxmlformats.org/spreadsheetml/2006/main">
  <c r="U22" i="1" l="1"/>
  <c r="Q22" i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2" i="1" s="1"/>
  <c r="U10" i="1"/>
  <c r="S10" i="1"/>
  <c r="S22" i="1" s="1"/>
  <c r="P10" i="1"/>
  <c r="P22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2" i="1" l="1"/>
  <c r="X12" i="1"/>
  <c r="T12" i="1"/>
  <c r="T20" i="1"/>
  <c r="V20" i="1"/>
  <c r="X20" i="1"/>
  <c r="V14" i="1"/>
  <c r="X14" i="1"/>
  <c r="T14" i="1"/>
  <c r="R22" i="1"/>
  <c r="X10" i="1"/>
  <c r="T10" i="1"/>
  <c r="V10" i="1"/>
  <c r="V16" i="1"/>
  <c r="X16" i="1"/>
  <c r="T16" i="1"/>
  <c r="X18" i="1"/>
  <c r="T18" i="1"/>
  <c r="V18" i="1"/>
  <c r="V11" i="1"/>
  <c r="V13" i="1"/>
  <c r="V17" i="1"/>
  <c r="V21" i="1"/>
  <c r="T11" i="1"/>
  <c r="T13" i="1"/>
  <c r="T15" i="1"/>
  <c r="X15" i="1"/>
  <c r="T17" i="1"/>
  <c r="T19" i="1"/>
  <c r="X19" i="1"/>
  <c r="T21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<sst xmlns="http://schemas.openxmlformats.org/spreadsheetml/2006/main" count="55" uniqueCount="51">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</sst>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2785624.51</v>
          </cell>
          <cell r="O10">
            <v>1806640</v>
          </cell>
          <cell r="P10">
            <v>1806640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4199.9799999999996</v>
          </cell>
          <cell r="O11">
            <v>4199.9799999999996</v>
          </cell>
          <cell r="P11">
            <v>4199.9799999999996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12955344</v>
          </cell>
          <cell r="N12">
            <v>11414595.289999999</v>
          </cell>
          <cell r="O12">
            <v>5076405.01</v>
          </cell>
          <cell r="P12">
            <v>5076191.1399999997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09HB</v>
          </cell>
          <cell r="H13" t="str">
            <v>CONTRIBUICAO DA UNIAO, DE SUAS AUTARQUIAS E FUNDACOES PARA 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4526874.1399999997</v>
          </cell>
          <cell r="N13">
            <v>4526874.1399999997</v>
          </cell>
          <cell r="O13">
            <v>4526874.1399999997</v>
          </cell>
          <cell r="P13">
            <v>4526874.1399999997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PESSOAL ATIVO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28455897.559999999</v>
          </cell>
          <cell r="N14">
            <v>28419979.93</v>
          </cell>
          <cell r="O14">
            <v>28398896.469999999</v>
          </cell>
          <cell r="P14">
            <v>28255067.25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1677013</v>
          </cell>
          <cell r="N15">
            <v>1677013</v>
          </cell>
          <cell r="O15">
            <v>696618.73</v>
          </cell>
          <cell r="P15">
            <v>696618.73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15000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2322480</v>
          </cell>
          <cell r="N17">
            <v>2165617.23</v>
          </cell>
          <cell r="O17">
            <v>767254.84</v>
          </cell>
          <cell r="P17">
            <v>767254.84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00M1</v>
          </cell>
          <cell r="H18" t="str">
            <v>BENEFICIOS ASSISTENCIAIS DECORRENTES DO AUXILIO-FUNERAL E NA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2979.78</v>
          </cell>
          <cell r="N18">
            <v>2979.78</v>
          </cell>
          <cell r="O18">
            <v>2979.78</v>
          </cell>
          <cell r="P18">
            <v>2979.78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2010</v>
          </cell>
          <cell r="H19" t="str">
            <v>ASSISTENCIA PRE-ESCOLAR AOS DEPENDENTES DOS SERVIDORES CIVIS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576384</v>
          </cell>
          <cell r="N19">
            <v>576384</v>
          </cell>
          <cell r="O19">
            <v>206998.96</v>
          </cell>
          <cell r="P19">
            <v>206998.96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2012</v>
          </cell>
          <cell r="H20" t="str">
            <v>AUXILIO-ALIMENTACAO AOS SERVIDORES CIVIS, EMPREGADOS E MILIT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3307860</v>
          </cell>
          <cell r="N20">
            <v>3307860</v>
          </cell>
          <cell r="O20">
            <v>1382378.54</v>
          </cell>
          <cell r="P20">
            <v>1382378.54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- SERVIDORES CIVIS</v>
          </cell>
          <cell r="I21" t="str">
            <v>2</v>
          </cell>
          <cell r="J21" t="str">
            <v>0156</v>
          </cell>
          <cell r="K21" t="str">
            <v>CONTRIBUICAO PLANO SEGURIDADE SOCIAL SERVIDOR</v>
          </cell>
          <cell r="L21" t="str">
            <v>1</v>
          </cell>
          <cell r="M21">
            <v>3846884.36</v>
          </cell>
          <cell r="N21">
            <v>3846884.36</v>
          </cell>
          <cell r="O21">
            <v>3846884.36</v>
          </cell>
          <cell r="P21">
            <v>3811817.7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42491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+CONCATENATE('[1]Access-Mai'!C10,".",'[1]Access-Mai'!D10)</f>
        <v>02.061</v>
      </c>
      <c r="D10" s="39" t="str">
        <f>+CONCATENATE('[1]Access-Mai'!E10,".",'[1]Access-Mai'!G10)</f>
        <v>0569.4224</v>
      </c>
      <c r="E10" s="38" t="str">
        <f>+'[1]Access-Mai'!F10</f>
        <v>PRESTACAO JURISDICIONAL NA JUSTICA FEDERAL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ORDINARIOS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+'[1]Access-Mai'!M10</f>
        <v>2785628</v>
      </c>
      <c r="Q10" s="45"/>
      <c r="R10" s="45">
        <f>N10-O10+P10+Q10</f>
        <v>2785628</v>
      </c>
      <c r="S10" s="45">
        <f>+'[1]Access-Mai'!N10</f>
        <v>2785624.51</v>
      </c>
      <c r="T10" s="46">
        <f>IF(R10&gt;0,S10/R10,0)</f>
        <v>0.9999987471406806</v>
      </c>
      <c r="U10" s="45">
        <f>+'[1]Access-Mai'!O10</f>
        <v>1806640</v>
      </c>
      <c r="V10" s="46">
        <f>IF(R10&gt;0,U10/R10,0)</f>
        <v>0.6485575245510169</v>
      </c>
      <c r="W10" s="45">
        <f>+'[1]Access-Mai'!P10</f>
        <v>1806640</v>
      </c>
      <c r="X10" s="46">
        <f>IF(R10&gt;0,W10/R10,0)</f>
        <v>0.6485575245510169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+CONCATENATE('[1]Access-Mai'!C11,".",'[1]Access-Mai'!D11)</f>
        <v>02.061</v>
      </c>
      <c r="D11" s="47" t="str">
        <f>+CONCATENATE('[1]Access-Mai'!E11,".",'[1]Access-Mai'!G11)</f>
        <v>0569.4257</v>
      </c>
      <c r="E11" s="48" t="str">
        <f>+'[1]Access-Mai'!F11</f>
        <v>PRESTACAO JURISDICIONAL NA JUSTICA FEDERAL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ORDINARIOS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+'[1]Access-Mai'!M11</f>
        <v>390626</v>
      </c>
      <c r="Q11" s="52"/>
      <c r="R11" s="52">
        <f t="shared" ref="R11:R20" si="0">N11-O11+P11+Q11</f>
        <v>390626</v>
      </c>
      <c r="S11" s="52">
        <f>+'[1]Access-Mai'!N11</f>
        <v>4199.9799999999996</v>
      </c>
      <c r="T11" s="53">
        <f t="shared" ref="T11:T22" si="1">IF(R11&gt;0,S11/R11,0)</f>
        <v>1.0751921275081535E-2</v>
      </c>
      <c r="U11" s="52">
        <f>+'[1]Access-Mai'!O11</f>
        <v>4199.9799999999996</v>
      </c>
      <c r="V11" s="53">
        <f t="shared" ref="V11:V22" si="2">IF(R11&gt;0,U11/R11,0)</f>
        <v>1.0751921275081535E-2</v>
      </c>
      <c r="W11" s="52">
        <f>+'[1]Access-Mai'!P11</f>
        <v>4199.9799999999996</v>
      </c>
      <c r="X11" s="53">
        <f t="shared" ref="X11:X22" si="3">IF(R11&gt;0,W11/R11,0)</f>
        <v>1.0751921275081535E-2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+CONCATENATE('[1]Access-Mai'!C12,".",'[1]Access-Mai'!D12)</f>
        <v>02.061</v>
      </c>
      <c r="D12" s="47" t="str">
        <f>+CONCATENATE('[1]Access-Mai'!E12,".",'[1]Access-Mai'!G12)</f>
        <v>0569.4257</v>
      </c>
      <c r="E12" s="48" t="str">
        <f>+'[1]Access-Mai'!F12</f>
        <v>PRESTACAO JURISDICIONAL NA JUSTICA FEDERAL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ORDINARIOS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+'[1]Access-Mai'!M12</f>
        <v>12955344</v>
      </c>
      <c r="Q12" s="52"/>
      <c r="R12" s="52">
        <f t="shared" si="0"/>
        <v>12955344</v>
      </c>
      <c r="S12" s="52">
        <f>+'[1]Access-Mai'!N12</f>
        <v>11414595.289999999</v>
      </c>
      <c r="T12" s="53">
        <f t="shared" si="1"/>
        <v>0.88107234281081226</v>
      </c>
      <c r="U12" s="52">
        <f>+'[1]Access-Mai'!O12</f>
        <v>5076405.01</v>
      </c>
      <c r="V12" s="53">
        <f t="shared" si="2"/>
        <v>0.39183868911547232</v>
      </c>
      <c r="W12" s="52">
        <f>+'[1]Access-Mai'!P12</f>
        <v>5076191.1399999997</v>
      </c>
      <c r="X12" s="53">
        <f t="shared" si="3"/>
        <v>0.39182218086991744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+CONCATENATE('[1]Access-Mai'!C13,".",'[1]Access-Mai'!D13)</f>
        <v>02.122</v>
      </c>
      <c r="D13" s="47" t="str">
        <f>+CONCATENATE('[1]Access-Mai'!E13,".",'[1]Access-Mai'!G13)</f>
        <v>0569.09HB</v>
      </c>
      <c r="E13" s="48" t="str">
        <f>+'[1]Access-Mai'!F13</f>
        <v>PRESTACAO JURISDICIONAL NA JUSTICA FEDERAL</v>
      </c>
      <c r="F13" s="48" t="str">
        <f>+'[1]Access-Mai'!H13</f>
        <v>CONTRIBUICAO DA UNIAO, DE SUAS AUTARQUIAS E FUNDACOES PARA O</v>
      </c>
      <c r="G13" s="47" t="str">
        <f>IF('[1]Access-Mai'!I13="1","F","S")</f>
        <v>F</v>
      </c>
      <c r="H13" s="47" t="str">
        <f>+'[1]Access-Mai'!J13</f>
        <v>0100</v>
      </c>
      <c r="I13" s="48" t="str">
        <f>+'[1]Access-Mai'!K13</f>
        <v>RECURSOS ORDINARIOS</v>
      </c>
      <c r="J13" s="47" t="str">
        <f>+'[1]Access-Mai'!L13</f>
        <v>1</v>
      </c>
      <c r="K13" s="52"/>
      <c r="L13" s="52"/>
      <c r="M13" s="52"/>
      <c r="N13" s="50">
        <v>0</v>
      </c>
      <c r="O13" s="52"/>
      <c r="P13" s="52">
        <f>+'[1]Access-Mai'!M13</f>
        <v>4526874.1399999997</v>
      </c>
      <c r="Q13" s="52"/>
      <c r="R13" s="52">
        <f t="shared" si="0"/>
        <v>4526874.1399999997</v>
      </c>
      <c r="S13" s="52">
        <f>+'[1]Access-Mai'!N13</f>
        <v>4526874.1399999997</v>
      </c>
      <c r="T13" s="53">
        <f t="shared" si="1"/>
        <v>1</v>
      </c>
      <c r="U13" s="52">
        <f>+'[1]Access-Mai'!O13</f>
        <v>4526874.1399999997</v>
      </c>
      <c r="V13" s="53">
        <f t="shared" si="2"/>
        <v>1</v>
      </c>
      <c r="W13" s="52">
        <f>+'[1]Access-Mai'!P13</f>
        <v>4526874.1399999997</v>
      </c>
      <c r="X13" s="53">
        <f t="shared" si="3"/>
        <v>1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+CONCATENATE('[1]Access-Mai'!C14,".",'[1]Access-Mai'!D14)</f>
        <v>02.122</v>
      </c>
      <c r="D14" s="47" t="str">
        <f>+CONCATENATE('[1]Access-Mai'!E14,".",'[1]Access-Mai'!G14)</f>
        <v>0569.20TP</v>
      </c>
      <c r="E14" s="48" t="str">
        <f>+'[1]Access-Mai'!F14</f>
        <v>PRESTACAO JURISDICIONAL NA JUSTICA FEDERAL</v>
      </c>
      <c r="F14" s="48" t="str">
        <f>+'[1]Access-Mai'!H14</f>
        <v>PESSOAL ATIVO DA UNIAO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ORDINARIOS</v>
      </c>
      <c r="J14" s="47" t="str">
        <f>+'[1]Access-Mai'!L14</f>
        <v>1</v>
      </c>
      <c r="K14" s="52"/>
      <c r="L14" s="52"/>
      <c r="M14" s="52"/>
      <c r="N14" s="50">
        <v>0</v>
      </c>
      <c r="O14" s="52"/>
      <c r="P14" s="52">
        <f>+'[1]Access-Mai'!M14</f>
        <v>28455897.559999999</v>
      </c>
      <c r="Q14" s="52"/>
      <c r="R14" s="52">
        <f t="shared" si="0"/>
        <v>28455897.559999999</v>
      </c>
      <c r="S14" s="52">
        <f>+'[1]Access-Mai'!N14</f>
        <v>28419979.93</v>
      </c>
      <c r="T14" s="53">
        <f t="shared" si="1"/>
        <v>0.99873777905180228</v>
      </c>
      <c r="U14" s="52">
        <f>+'[1]Access-Mai'!O14</f>
        <v>28398896.469999999</v>
      </c>
      <c r="V14" s="53">
        <f t="shared" si="2"/>
        <v>0.99799686199039017</v>
      </c>
      <c r="W14" s="52">
        <f>+'[1]Access-Mai'!P14</f>
        <v>28255067.25</v>
      </c>
      <c r="X14" s="53">
        <f t="shared" si="3"/>
        <v>0.99294240114631627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+CONCATENATE('[1]Access-Mai'!C15,".",'[1]Access-Mai'!D15)</f>
        <v>02.122</v>
      </c>
      <c r="D15" s="47" t="str">
        <f>+CONCATENATE('[1]Access-Mai'!E15,".",'[1]Access-Mai'!G15)</f>
        <v>0569.216H</v>
      </c>
      <c r="E15" s="48" t="str">
        <f>+'[1]Access-Mai'!F15</f>
        <v>PRESTACAO JURISDICIONAL NA JUSTICA FEDERAL</v>
      </c>
      <c r="F15" s="48" t="str">
        <f>+'[1]Access-Mai'!H15</f>
        <v>AJUDA DE CUSTO PARA MORADIA OU AUXILIO-MORADIA A AGENTES PUB</v>
      </c>
      <c r="G15" s="47" t="str">
        <f>IF('[1]Access-Mai'!I15="1","F","S")</f>
        <v>F</v>
      </c>
      <c r="H15" s="47" t="str">
        <f>+'[1]Access-Mai'!J15</f>
        <v>0100</v>
      </c>
      <c r="I15" s="48" t="str">
        <f>+'[1]Access-Mai'!K15</f>
        <v>RECURSOS ORDINARIOS</v>
      </c>
      <c r="J15" s="47" t="str">
        <f>+'[1]Access-Mai'!L15</f>
        <v>3</v>
      </c>
      <c r="K15" s="50"/>
      <c r="L15" s="50"/>
      <c r="M15" s="50"/>
      <c r="N15" s="50">
        <v>0</v>
      </c>
      <c r="O15" s="50"/>
      <c r="P15" s="52">
        <f>+'[1]Access-Mai'!M15</f>
        <v>1677013</v>
      </c>
      <c r="Q15" s="52"/>
      <c r="R15" s="52">
        <f t="shared" si="0"/>
        <v>1677013</v>
      </c>
      <c r="S15" s="52">
        <f>+'[1]Access-Mai'!N15</f>
        <v>1677013</v>
      </c>
      <c r="T15" s="53">
        <f t="shared" si="1"/>
        <v>1</v>
      </c>
      <c r="U15" s="52">
        <f>+'[1]Access-Mai'!O15</f>
        <v>696618.73</v>
      </c>
      <c r="V15" s="53">
        <f t="shared" si="2"/>
        <v>0.4153925640409466</v>
      </c>
      <c r="W15" s="52">
        <f>+'[1]Access-Mai'!P15</f>
        <v>696618.73</v>
      </c>
      <c r="X15" s="53">
        <f t="shared" si="3"/>
        <v>0.4153925640409466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+CONCATENATE('[1]Access-Mai'!C16,".",'[1]Access-Mai'!D16)</f>
        <v>02.301</v>
      </c>
      <c r="D16" s="47" t="str">
        <f>+CONCATENATE('[1]Access-Mai'!E16,".",'[1]Access-Mai'!G16)</f>
        <v>0569.2004</v>
      </c>
      <c r="E16" s="48" t="str">
        <f>+'[1]Access-Mai'!F16</f>
        <v>PRESTACAO JURISDICIONAL NA JUSTICA FEDERAL</v>
      </c>
      <c r="F16" s="48" t="str">
        <f>+'[1]Access-Mai'!H16</f>
        <v>ASSISTENCIA MEDICA E ODONTOLOGICA AOS SERVIDORES CIVIS, EMPR</v>
      </c>
      <c r="G16" s="47" t="str">
        <f>IF('[1]Access-Mai'!I16="1","F","S")</f>
        <v>S</v>
      </c>
      <c r="H16" s="47" t="str">
        <f>+'[1]Access-Mai'!J16</f>
        <v>0100</v>
      </c>
      <c r="I16" s="48" t="str">
        <f>+'[1]Access-Mai'!K16</f>
        <v>RECURSOS ORDINARIOS</v>
      </c>
      <c r="J16" s="47" t="str">
        <f>+'[1]Access-Mai'!L16</f>
        <v>4</v>
      </c>
      <c r="K16" s="52"/>
      <c r="L16" s="52"/>
      <c r="M16" s="52"/>
      <c r="N16" s="50">
        <v>0</v>
      </c>
      <c r="O16" s="52"/>
      <c r="P16" s="52">
        <f>+'[1]Access-Mai'!M16</f>
        <v>15000</v>
      </c>
      <c r="Q16" s="52"/>
      <c r="R16" s="52">
        <f t="shared" si="0"/>
        <v>15000</v>
      </c>
      <c r="S16" s="52">
        <f>+'[1]Access-Mai'!N16</f>
        <v>0</v>
      </c>
      <c r="T16" s="53">
        <f t="shared" si="1"/>
        <v>0</v>
      </c>
      <c r="U16" s="52">
        <f>+'[1]Access-Mai'!O16</f>
        <v>0</v>
      </c>
      <c r="V16" s="53">
        <f t="shared" si="2"/>
        <v>0</v>
      </c>
      <c r="W16" s="52">
        <f>+'[1]Access-Mai'!P16</f>
        <v>0</v>
      </c>
      <c r="X16" s="53">
        <f t="shared" si="3"/>
        <v>0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+CONCATENATE('[1]Access-Mai'!C17,".",'[1]Access-Mai'!D17)</f>
        <v>02.301</v>
      </c>
      <c r="D17" s="47" t="str">
        <f>+CONCATENATE('[1]Access-Mai'!E17,".",'[1]Access-Mai'!G17)</f>
        <v>0569.2004</v>
      </c>
      <c r="E17" s="48" t="str">
        <f>+'[1]Access-Mai'!F17</f>
        <v>PRESTACAO JURISDICIONAL NA JUSTICA FEDERAL</v>
      </c>
      <c r="F17" s="48" t="str">
        <f>+'[1]Access-Mai'!H17</f>
        <v>ASSISTENCIA MEDICA E ODONTOLOGICA AOS SERVIDORES CIVIS, EMPR</v>
      </c>
      <c r="G17" s="47" t="str">
        <f>IF('[1]Access-Mai'!I17="1","F","S")</f>
        <v>S</v>
      </c>
      <c r="H17" s="47" t="str">
        <f>+'[1]Access-Mai'!J17</f>
        <v>0100</v>
      </c>
      <c r="I17" s="48" t="str">
        <f>+'[1]Access-Mai'!K17</f>
        <v>RECURSOS ORDINARIOS</v>
      </c>
      <c r="J17" s="47" t="str">
        <f>+'[1]Access-Mai'!L17</f>
        <v>3</v>
      </c>
      <c r="K17" s="52"/>
      <c r="L17" s="52"/>
      <c r="M17" s="52"/>
      <c r="N17" s="50">
        <v>0</v>
      </c>
      <c r="O17" s="52"/>
      <c r="P17" s="52">
        <f>+'[1]Access-Mai'!M17</f>
        <v>2322480</v>
      </c>
      <c r="Q17" s="52"/>
      <c r="R17" s="52">
        <f t="shared" si="0"/>
        <v>2322480</v>
      </c>
      <c r="S17" s="52">
        <f>+'[1]Access-Mai'!N17</f>
        <v>2165617.23</v>
      </c>
      <c r="T17" s="53">
        <f t="shared" si="1"/>
        <v>0.93245893613723263</v>
      </c>
      <c r="U17" s="52">
        <f>+'[1]Access-Mai'!O17</f>
        <v>767254.84</v>
      </c>
      <c r="V17" s="53">
        <f t="shared" si="2"/>
        <v>0.33036014949536702</v>
      </c>
      <c r="W17" s="52">
        <f>+'[1]Access-Mai'!P17</f>
        <v>767254.84</v>
      </c>
      <c r="X17" s="53">
        <f t="shared" si="3"/>
        <v>0.33036014949536702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+CONCATENATE('[1]Access-Mai'!C18,".",'[1]Access-Mai'!D18)</f>
        <v>02.331</v>
      </c>
      <c r="D18" s="47" t="str">
        <f>+CONCATENATE('[1]Access-Mai'!E18,".",'[1]Access-Mai'!G18)</f>
        <v>0569.00M1</v>
      </c>
      <c r="E18" s="48" t="str">
        <f>+'[1]Access-Mai'!F18</f>
        <v>PRESTACAO JURISDICIONAL NA JUSTICA FEDERAL</v>
      </c>
      <c r="F18" s="48" t="str">
        <f>+'[1]Access-Mai'!H18</f>
        <v>BENEFICIOS ASSISTENCIAIS DECORRENTES DO AUXILIO-FUNERAL E NA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ORDINARIOS</v>
      </c>
      <c r="J18" s="47" t="str">
        <f>+'[1]Access-Mai'!L18</f>
        <v>3</v>
      </c>
      <c r="K18" s="50"/>
      <c r="L18" s="50"/>
      <c r="M18" s="50"/>
      <c r="N18" s="50">
        <v>0</v>
      </c>
      <c r="O18" s="50"/>
      <c r="P18" s="52">
        <f>+'[1]Access-Mai'!M18</f>
        <v>2979.78</v>
      </c>
      <c r="Q18" s="52"/>
      <c r="R18" s="52">
        <f t="shared" si="0"/>
        <v>2979.78</v>
      </c>
      <c r="S18" s="52">
        <f>+'[1]Access-Mai'!N18</f>
        <v>2979.78</v>
      </c>
      <c r="T18" s="53">
        <f t="shared" si="1"/>
        <v>1</v>
      </c>
      <c r="U18" s="52">
        <f>+'[1]Access-Mai'!O18</f>
        <v>2979.78</v>
      </c>
      <c r="V18" s="53">
        <f t="shared" si="2"/>
        <v>1</v>
      </c>
      <c r="W18" s="52">
        <f>+'[1]Access-Mai'!P18</f>
        <v>2979.78</v>
      </c>
      <c r="X18" s="53">
        <f t="shared" si="3"/>
        <v>1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+CONCATENATE('[1]Access-Mai'!C19,".",'[1]Access-Mai'!D19)</f>
        <v>02.331</v>
      </c>
      <c r="D19" s="47" t="str">
        <f>+CONCATENATE('[1]Access-Mai'!E19,".",'[1]Access-Mai'!G19)</f>
        <v>0569.2010</v>
      </c>
      <c r="E19" s="48" t="str">
        <f>+'[1]Access-Mai'!F19</f>
        <v>PRESTACAO JURISDICIONAL NA JUSTICA FEDERAL</v>
      </c>
      <c r="F19" s="48" t="str">
        <f>+'[1]Access-Mai'!H19</f>
        <v>ASSISTENCIA PRE-ESCOLAR AOS DEPENDENTES DOS SERVIDORES CIVIS</v>
      </c>
      <c r="G19" s="47" t="str">
        <f>IF('[1]Access-Mai'!I19="1","F","S")</f>
        <v>F</v>
      </c>
      <c r="H19" s="47" t="str">
        <f>+'[1]Access-Mai'!J19</f>
        <v>0100</v>
      </c>
      <c r="I19" s="48" t="str">
        <f>+'[1]Access-Mai'!K19</f>
        <v>RECURSOS ORDINARIOS</v>
      </c>
      <c r="J19" s="47" t="str">
        <f>+'[1]Access-Mai'!L19</f>
        <v>3</v>
      </c>
      <c r="K19" s="50"/>
      <c r="L19" s="50"/>
      <c r="M19" s="50"/>
      <c r="N19" s="50">
        <v>0</v>
      </c>
      <c r="O19" s="50"/>
      <c r="P19" s="52">
        <f>+'[1]Access-Mai'!M19</f>
        <v>576384</v>
      </c>
      <c r="Q19" s="52"/>
      <c r="R19" s="52">
        <f t="shared" si="0"/>
        <v>576384</v>
      </c>
      <c r="S19" s="52">
        <f>+'[1]Access-Mai'!N19</f>
        <v>576384</v>
      </c>
      <c r="T19" s="53">
        <f t="shared" si="1"/>
        <v>1</v>
      </c>
      <c r="U19" s="52">
        <f>+'[1]Access-Mai'!O19</f>
        <v>206998.96</v>
      </c>
      <c r="V19" s="53">
        <f t="shared" si="2"/>
        <v>0.35913377192982454</v>
      </c>
      <c r="W19" s="52">
        <f>+'[1]Access-Mai'!P19</f>
        <v>206998.96</v>
      </c>
      <c r="X19" s="53">
        <f t="shared" si="3"/>
        <v>0.35913377192982454</v>
      </c>
    </row>
    <row r="20" spans="1:24" ht="30.75" customHeight="1" x14ac:dyDescent="0.2">
      <c r="A20" s="47" t="str">
        <f>+'[1]Access-Mai'!A20</f>
        <v>12101</v>
      </c>
      <c r="B20" s="48" t="str">
        <f>+'[1]Access-Mai'!B20</f>
        <v>JUSTICA FEDERAL DE PRIMEIRO GRAU</v>
      </c>
      <c r="C20" s="47" t="str">
        <f>+CONCATENATE('[1]Access-Mai'!C20,".",'[1]Access-Mai'!D20)</f>
        <v>02.331</v>
      </c>
      <c r="D20" s="47" t="str">
        <f>+CONCATENATE('[1]Access-Mai'!E20,".",'[1]Access-Mai'!G20)</f>
        <v>0569.2012</v>
      </c>
      <c r="E20" s="48" t="str">
        <f>+'[1]Access-Mai'!F20</f>
        <v>PRESTACAO JURISDICIONAL NA JUSTICA FEDERAL</v>
      </c>
      <c r="F20" s="48" t="str">
        <f>+'[1]Access-Mai'!H20</f>
        <v>AUXILIO-ALIMENTACAO AOS SERVIDORES CIVIS, EMPREGADOS E MILIT</v>
      </c>
      <c r="G20" s="47" t="str">
        <f>IF('[1]Access-Mai'!I20="1","F","S")</f>
        <v>F</v>
      </c>
      <c r="H20" s="47" t="str">
        <f>+'[1]Access-Mai'!J20</f>
        <v>0100</v>
      </c>
      <c r="I20" s="48" t="str">
        <f>+'[1]Access-Mai'!K20</f>
        <v>RECURSOS ORDINARIOS</v>
      </c>
      <c r="J20" s="47" t="str">
        <f>+'[1]Access-Mai'!L20</f>
        <v>3</v>
      </c>
      <c r="K20" s="50"/>
      <c r="L20" s="50"/>
      <c r="M20" s="50"/>
      <c r="N20" s="50">
        <v>0</v>
      </c>
      <c r="O20" s="50"/>
      <c r="P20" s="52">
        <f>+'[1]Access-Mai'!M20</f>
        <v>3307860</v>
      </c>
      <c r="Q20" s="52"/>
      <c r="R20" s="52">
        <f t="shared" si="0"/>
        <v>3307860</v>
      </c>
      <c r="S20" s="52">
        <f>+'[1]Access-Mai'!N20</f>
        <v>3307860</v>
      </c>
      <c r="T20" s="53">
        <f t="shared" si="1"/>
        <v>1</v>
      </c>
      <c r="U20" s="52">
        <f>+'[1]Access-Mai'!O20</f>
        <v>1382378.54</v>
      </c>
      <c r="V20" s="53">
        <f t="shared" si="2"/>
        <v>0.41790720889034</v>
      </c>
      <c r="W20" s="52">
        <f>+'[1]Access-Mai'!P20</f>
        <v>1382378.54</v>
      </c>
      <c r="X20" s="53">
        <f t="shared" si="3"/>
        <v>0.41790720889034</v>
      </c>
    </row>
    <row r="21" spans="1:24" ht="30.75" customHeight="1" thickBot="1" x14ac:dyDescent="0.25">
      <c r="A21" s="47" t="str">
        <f>+'[1]Access-Mai'!A21</f>
        <v>12101</v>
      </c>
      <c r="B21" s="48" t="str">
        <f>+'[1]Access-Mai'!B21</f>
        <v>JUSTICA FEDERAL DE PRIMEIRO GRAU</v>
      </c>
      <c r="C21" s="47" t="str">
        <f>+CONCATENATE('[1]Access-Mai'!C21,".",'[1]Access-Mai'!D21)</f>
        <v>09.272</v>
      </c>
      <c r="D21" s="47" t="str">
        <f>+CONCATENATE('[1]Access-Mai'!E21,".",'[1]Access-Mai'!G21)</f>
        <v>0089.0181</v>
      </c>
      <c r="E21" s="48" t="str">
        <f>+'[1]Access-Mai'!F21</f>
        <v>PREVIDENCIA DE INATIVOS E PENSIONISTAS DA UNIAO</v>
      </c>
      <c r="F21" s="48" t="str">
        <f>+'[1]Access-Mai'!H21</f>
        <v>APOSENTADORIAS E PENSOES - SERVIDORES CIVIS</v>
      </c>
      <c r="G21" s="47" t="str">
        <f>IF('[1]Access-Mai'!I21="1","F","S")</f>
        <v>S</v>
      </c>
      <c r="H21" s="47" t="str">
        <f>+'[1]Access-Mai'!J21</f>
        <v>0156</v>
      </c>
      <c r="I21" s="48" t="str">
        <f>+'[1]Access-Mai'!K21</f>
        <v>CONTRIBUICAO PLANO SEGURIDADE SOCIAL SERVIDOR</v>
      </c>
      <c r="J21" s="47" t="str">
        <f>+'[1]Access-Mai'!L21</f>
        <v>1</v>
      </c>
      <c r="K21" s="50"/>
      <c r="L21" s="50"/>
      <c r="M21" s="50"/>
      <c r="N21" s="50">
        <v>0</v>
      </c>
      <c r="O21" s="50"/>
      <c r="P21" s="52">
        <f>+'[1]Access-Mai'!M21</f>
        <v>3846884.36</v>
      </c>
      <c r="Q21" s="52"/>
      <c r="R21" s="52">
        <f>N21-O21+P21+Q21</f>
        <v>3846884.36</v>
      </c>
      <c r="S21" s="52">
        <f>+'[1]Access-Mai'!N21</f>
        <v>3846884.36</v>
      </c>
      <c r="T21" s="53">
        <f>IF(R21&gt;0,S21/R21,0)</f>
        <v>1</v>
      </c>
      <c r="U21" s="52">
        <f>+'[1]Access-Mai'!O21</f>
        <v>3846884.36</v>
      </c>
      <c r="V21" s="53">
        <f>IF(R21&gt;0,U21/R21,0)</f>
        <v>1</v>
      </c>
      <c r="W21" s="52">
        <f>+'[1]Access-Mai'!P21</f>
        <v>3811817.7</v>
      </c>
      <c r="X21" s="53">
        <f>IF(R21&gt;0,W21/R21,0)</f>
        <v>0.99088439975877007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60862970.840000004</v>
      </c>
      <c r="Q22" s="56">
        <f>SUM(Q10:Q21)</f>
        <v>0</v>
      </c>
      <c r="R22" s="56">
        <f>SUM(R10:R21)</f>
        <v>60862970.840000004</v>
      </c>
      <c r="S22" s="56">
        <f>SUM(S10:S21)</f>
        <v>58728012.219999991</v>
      </c>
      <c r="T22" s="57">
        <f t="shared" si="1"/>
        <v>0.96492187958401654</v>
      </c>
      <c r="U22" s="56">
        <f>SUM(U10:U21)</f>
        <v>46716130.809999995</v>
      </c>
      <c r="V22" s="57">
        <f t="shared" si="2"/>
        <v>0.767562446677307</v>
      </c>
      <c r="W22" s="56">
        <f>SUM(W10:W21)</f>
        <v>46537021.060000002</v>
      </c>
      <c r="X22" s="57">
        <f t="shared" si="3"/>
        <v>0.76461961054019423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2017-10-17T19:11:09Z</dcterms:created>
  <dcterms:modified xsi:type="dcterms:W3CDTF">2017-10-17T19:11:34Z</dcterms:modified>
</cp:coreProperties>
</file>