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n" sheetId="1" r:id="rId1"/>
  </sheets>
  <externalReferences>
    <externalReference r:id="rId2"/>
  </externalReferences>
  <definedNames>
    <definedName name="_xlnm.Print_Area" localSheetId="0">Jun!$A$1:$X$25</definedName>
  </definedNames>
  <calcPr calcId="145621" calcMode="manual"/>
</workbook>
</file>

<file path=xl/calcChain.xml><?xml version="1.0" encoding="utf-8"?>
<calcChain xmlns="http://schemas.openxmlformats.org/spreadsheetml/2006/main">
  <c r="W23" i="1" l="1"/>
  <c r="U23" i="1"/>
  <c r="S23" i="1"/>
  <c r="Q23" i="1"/>
  <c r="W22" i="1"/>
  <c r="U22" i="1"/>
  <c r="S22" i="1"/>
  <c r="R22" i="1"/>
  <c r="X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V21" i="1" s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X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P19" i="1"/>
  <c r="J19" i="1"/>
  <c r="I19" i="1"/>
  <c r="H19" i="1"/>
  <c r="G19" i="1"/>
  <c r="F19" i="1"/>
  <c r="E19" i="1"/>
  <c r="D19" i="1"/>
  <c r="C19" i="1"/>
  <c r="B19" i="1"/>
  <c r="A19" i="1"/>
  <c r="X18" i="1"/>
  <c r="W18" i="1"/>
  <c r="U18" i="1"/>
  <c r="T18" i="1"/>
  <c r="S18" i="1"/>
  <c r="R18" i="1"/>
  <c r="V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V17" i="1" s="1"/>
  <c r="P17" i="1"/>
  <c r="J17" i="1"/>
  <c r="I17" i="1"/>
  <c r="H17" i="1"/>
  <c r="G17" i="1"/>
  <c r="F17" i="1"/>
  <c r="E17" i="1"/>
  <c r="D17" i="1"/>
  <c r="C17" i="1"/>
  <c r="B17" i="1"/>
  <c r="A17" i="1"/>
  <c r="X16" i="1"/>
  <c r="W16" i="1"/>
  <c r="U16" i="1"/>
  <c r="T16" i="1"/>
  <c r="S16" i="1"/>
  <c r="R16" i="1"/>
  <c r="V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J15" i="1"/>
  <c r="I15" i="1"/>
  <c r="H15" i="1"/>
  <c r="G15" i="1"/>
  <c r="F15" i="1"/>
  <c r="E15" i="1"/>
  <c r="D15" i="1"/>
  <c r="C15" i="1"/>
  <c r="B15" i="1"/>
  <c r="A15" i="1"/>
  <c r="X14" i="1"/>
  <c r="W14" i="1"/>
  <c r="U14" i="1"/>
  <c r="T14" i="1"/>
  <c r="S14" i="1"/>
  <c r="R14" i="1"/>
  <c r="V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V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P12" i="1"/>
  <c r="J12" i="1"/>
  <c r="I12" i="1"/>
  <c r="H12" i="1"/>
  <c r="G12" i="1"/>
  <c r="F12" i="1"/>
  <c r="E12" i="1"/>
  <c r="D12" i="1"/>
  <c r="C12" i="1"/>
  <c r="B12" i="1"/>
  <c r="A12" i="1"/>
  <c r="X11" i="1"/>
  <c r="W11" i="1"/>
  <c r="U11" i="1"/>
  <c r="T11" i="1"/>
  <c r="S11" i="1"/>
  <c r="R11" i="1"/>
  <c r="V11" i="1" s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R10" i="1"/>
  <c r="X10" i="1" s="1"/>
  <c r="P10" i="1"/>
  <c r="P23" i="1" s="1"/>
  <c r="N10" i="1"/>
  <c r="J10" i="1"/>
  <c r="I10" i="1"/>
  <c r="H10" i="1"/>
  <c r="G10" i="1"/>
  <c r="F10" i="1"/>
  <c r="E10" i="1"/>
  <c r="D10" i="1"/>
  <c r="C10" i="1"/>
  <c r="B10" i="1"/>
  <c r="A10" i="1"/>
  <c r="V10" i="1" l="1"/>
  <c r="V12" i="1"/>
  <c r="T13" i="1"/>
  <c r="X13" i="1"/>
  <c r="T15" i="1"/>
  <c r="X15" i="1"/>
  <c r="T17" i="1"/>
  <c r="X17" i="1"/>
  <c r="T19" i="1"/>
  <c r="X19" i="1"/>
  <c r="V20" i="1"/>
  <c r="T21" i="1"/>
  <c r="X21" i="1"/>
  <c r="V22" i="1"/>
  <c r="R23" i="1"/>
  <c r="T10" i="1"/>
  <c r="T12" i="1"/>
  <c r="T20" i="1"/>
  <c r="T22" i="1"/>
  <c r="X23" i="1" l="1"/>
  <c r="T23" i="1"/>
  <c r="V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<sst xmlns="http://schemas.openxmlformats.org/spreadsheetml/2006/main" count="55" uniqueCount="51">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</sst>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2785628</v>
          </cell>
          <cell r="N10">
            <v>2785624.51</v>
          </cell>
          <cell r="O10">
            <v>2258050.96</v>
          </cell>
          <cell r="P10">
            <v>2258050.96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390626</v>
          </cell>
          <cell r="N11">
            <v>31503.11</v>
          </cell>
          <cell r="O11">
            <v>4199.9799999999996</v>
          </cell>
          <cell r="P11">
            <v>4199.9799999999996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12955344</v>
          </cell>
          <cell r="N12">
            <v>12170429.859999999</v>
          </cell>
          <cell r="O12">
            <v>6431863.0099999998</v>
          </cell>
          <cell r="P12">
            <v>6431863.0099999998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RECEITAS DE CONVENIOS-JF 1º GRAU</v>
          </cell>
          <cell r="L13" t="str">
            <v>3</v>
          </cell>
          <cell r="M13">
            <v>1283906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09HB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5411354.4400000004</v>
          </cell>
          <cell r="N14">
            <v>5411354.4400000004</v>
          </cell>
          <cell r="O14">
            <v>5411354.4400000004</v>
          </cell>
          <cell r="P14">
            <v>5411354.4400000004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20TP</v>
          </cell>
          <cell r="H15" t="str">
            <v>PESSOAL ATIVO DA UNIAO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33485456.449999999</v>
          </cell>
          <cell r="N15">
            <v>33485456.449999999</v>
          </cell>
          <cell r="O15">
            <v>33442576.079999998</v>
          </cell>
          <cell r="P15">
            <v>33295834.859999999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1673657</v>
          </cell>
          <cell r="N16">
            <v>1673656.74</v>
          </cell>
          <cell r="O16">
            <v>835067.67</v>
          </cell>
          <cell r="P16">
            <v>835067.67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0569</v>
          </cell>
          <cell r="F17" t="str">
            <v>PRESTACAO JURISDICIONAL NA JUSTICA FEDERAL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15000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0569</v>
          </cell>
          <cell r="F18" t="str">
            <v>PRESTACAO JURISDICIONAL NA JUSTICA FEDERAL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2391076</v>
          </cell>
          <cell r="N18">
            <v>2182696.64</v>
          </cell>
          <cell r="O18">
            <v>961090.12</v>
          </cell>
          <cell r="P18">
            <v>961090.12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0569</v>
          </cell>
          <cell r="F19" t="str">
            <v>PRESTACAO JURISDICIONAL NA JUSTICA FEDERAL</v>
          </cell>
          <cell r="G19" t="str">
            <v>00M1</v>
          </cell>
          <cell r="H19" t="str">
            <v>BENEFICIOS ASSISTENCIAIS DECORRENTES DO AUXILIO-FUNERAL E NA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4213.2</v>
          </cell>
          <cell r="N19">
            <v>4213.2</v>
          </cell>
          <cell r="O19">
            <v>4213.2</v>
          </cell>
          <cell r="P19">
            <v>4213.2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0569</v>
          </cell>
          <cell r="F20" t="str">
            <v>PRESTACAO JURISDICIONAL NA JUSTICA FEDERAL</v>
          </cell>
          <cell r="G20" t="str">
            <v>2010</v>
          </cell>
          <cell r="H20" t="str">
            <v>ASSISTENCIA PRE-ESCOLAR AOS DEPENDENTES DOS SERVIDORES CIVIS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576384</v>
          </cell>
          <cell r="N20">
            <v>576384</v>
          </cell>
          <cell r="O20">
            <v>249557.84</v>
          </cell>
          <cell r="P20">
            <v>249557.84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331</v>
          </cell>
          <cell r="E21" t="str">
            <v>0569</v>
          </cell>
          <cell r="F21" t="str">
            <v>PRESTACAO JURISDICIONAL NA JUSTICA FEDERAL</v>
          </cell>
          <cell r="G21" t="str">
            <v>2012</v>
          </cell>
          <cell r="H21" t="str">
            <v>AUXILIO-ALIMENTACAO AOS SERVIDORES CIVIS, EMPREGADOS E MILIT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3428575</v>
          </cell>
          <cell r="N21">
            <v>3428575</v>
          </cell>
          <cell r="O21">
            <v>1657016.54</v>
          </cell>
          <cell r="P21">
            <v>1657016.54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0089</v>
          </cell>
          <cell r="F22" t="str">
            <v>PREVIDENCIA DE INATIVOS E PENSIONISTAS DA UNIAO</v>
          </cell>
          <cell r="G22" t="str">
            <v>0181</v>
          </cell>
          <cell r="H22" t="str">
            <v>APOSENTADORIAS E PENSOES - SERVIDORES CIVIS</v>
          </cell>
          <cell r="I22" t="str">
            <v>2</v>
          </cell>
          <cell r="J22" t="str">
            <v>0156</v>
          </cell>
          <cell r="K22" t="str">
            <v>CONTRIBUICAO PLANO SEGURIDADE SOCIAL SERVIDOR</v>
          </cell>
          <cell r="L22" t="str">
            <v>1</v>
          </cell>
          <cell r="M22">
            <v>4577694.82</v>
          </cell>
          <cell r="N22">
            <v>4577694.82</v>
          </cell>
          <cell r="O22">
            <v>4577694.82</v>
          </cell>
          <cell r="P22">
            <v>4543075.7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abSelected="1" view="pageBreakPreview" zoomScale="85" zoomScaleNormal="70" zoomScaleSheetLayoutView="8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42522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+'[1]Access-Jun'!A10</f>
        <v>12101</v>
      </c>
      <c r="B10" s="38" t="str">
        <f>+'[1]Access-Jun'!B10</f>
        <v>JUSTICA FEDERAL DE PRIMEIRO GRAU</v>
      </c>
      <c r="C10" s="39" t="str">
        <f>+CONCATENATE('[1]Access-Jun'!C10,".",'[1]Access-Jun'!D10)</f>
        <v>02.061</v>
      </c>
      <c r="D10" s="39" t="str">
        <f>+CONCATENATE('[1]Access-Jun'!E10,".",'[1]Access-Jun'!G10)</f>
        <v>0569.4224</v>
      </c>
      <c r="E10" s="38" t="str">
        <f>+'[1]Access-Jun'!F10</f>
        <v>PRESTACAO JURISDICIONAL NA JUSTICA FEDERAL</v>
      </c>
      <c r="F10" s="40" t="str">
        <f>+'[1]Access-Jun'!H10</f>
        <v>ASSISTENCIA JURIDICA A PESSOAS CARENTES</v>
      </c>
      <c r="G10" s="37" t="str">
        <f>IF('[1]Access-Jun'!I10="1","F","S")</f>
        <v>F</v>
      </c>
      <c r="H10" s="37" t="str">
        <f>+'[1]Access-Jun'!J10</f>
        <v>0100</v>
      </c>
      <c r="I10" s="41" t="str">
        <f>+'[1]Access-Jun'!K10</f>
        <v>RECURSOS ORDINARIOS</v>
      </c>
      <c r="J10" s="37" t="str">
        <f>+'[1]Access-Jun'!L10</f>
        <v>3</v>
      </c>
      <c r="K10" s="42"/>
      <c r="L10" s="43"/>
      <c r="M10" s="43"/>
      <c r="N10" s="44">
        <f>K10+L10-M10</f>
        <v>0</v>
      </c>
      <c r="O10" s="42"/>
      <c r="P10" s="45">
        <f>+'[1]Access-Jun'!M10</f>
        <v>2785628</v>
      </c>
      <c r="Q10" s="45"/>
      <c r="R10" s="45">
        <f>N10-O10+P10+Q10</f>
        <v>2785628</v>
      </c>
      <c r="S10" s="45">
        <f>+'[1]Access-Jun'!N10</f>
        <v>2785624.51</v>
      </c>
      <c r="T10" s="46">
        <f>IF(R10&gt;0,S10/R10,0)</f>
        <v>0.9999987471406806</v>
      </c>
      <c r="U10" s="45">
        <f>+'[1]Access-Jun'!O10</f>
        <v>2258050.96</v>
      </c>
      <c r="V10" s="46">
        <f>IF(R10&gt;0,U10/R10,0)</f>
        <v>0.81060750394525038</v>
      </c>
      <c r="W10" s="45">
        <f>+'[1]Access-Jun'!P10</f>
        <v>2258050.96</v>
      </c>
      <c r="X10" s="46">
        <f>IF(R10&gt;0,W10/R10,0)</f>
        <v>0.81060750394525038</v>
      </c>
    </row>
    <row r="11" spans="1:24" ht="30.75" customHeight="1" x14ac:dyDescent="0.2">
      <c r="A11" s="47" t="str">
        <f>+'[1]Access-Jun'!A11</f>
        <v>12101</v>
      </c>
      <c r="B11" s="48" t="str">
        <f>+'[1]Access-Jun'!B11</f>
        <v>JUSTICA FEDERAL DE PRIMEIRO GRAU</v>
      </c>
      <c r="C11" s="47" t="str">
        <f>+CONCATENATE('[1]Access-Jun'!C11,".",'[1]Access-Jun'!D11)</f>
        <v>02.061</v>
      </c>
      <c r="D11" s="47" t="str">
        <f>+CONCATENATE('[1]Access-Jun'!E11,".",'[1]Access-Jun'!G11)</f>
        <v>0569.4257</v>
      </c>
      <c r="E11" s="48" t="str">
        <f>+'[1]Access-Jun'!F11</f>
        <v>PRESTACAO JURISDICIONAL NA JUSTICA FEDERAL</v>
      </c>
      <c r="F11" s="49" t="str">
        <f>+'[1]Access-Jun'!H11</f>
        <v>JULGAMENTO DE CAUSAS NA JUSTICA FEDERAL</v>
      </c>
      <c r="G11" s="47" t="str">
        <f>IF('[1]Access-Jun'!I11="1","F","S")</f>
        <v>F</v>
      </c>
      <c r="H11" s="47" t="str">
        <f>+'[1]Access-Jun'!J11</f>
        <v>0100</v>
      </c>
      <c r="I11" s="48" t="str">
        <f>+'[1]Access-Jun'!K11</f>
        <v>RECURSOS ORDINARIOS</v>
      </c>
      <c r="J11" s="47" t="str">
        <f>+'[1]Access-Jun'!L11</f>
        <v>4</v>
      </c>
      <c r="K11" s="50"/>
      <c r="L11" s="50"/>
      <c r="M11" s="50"/>
      <c r="N11" s="51">
        <v>0</v>
      </c>
      <c r="O11" s="50"/>
      <c r="P11" s="52">
        <f>+'[1]Access-Jun'!M11</f>
        <v>390626</v>
      </c>
      <c r="Q11" s="52"/>
      <c r="R11" s="52">
        <f t="shared" ref="R11:R20" si="0">N11-O11+P11+Q11</f>
        <v>390626</v>
      </c>
      <c r="S11" s="52">
        <f>+'[1]Access-Jun'!N11</f>
        <v>31503.11</v>
      </c>
      <c r="T11" s="53">
        <f t="shared" ref="T11:T23" si="1">IF(R11&gt;0,S11/R11,0)</f>
        <v>8.0647755141746838E-2</v>
      </c>
      <c r="U11" s="52">
        <f>+'[1]Access-Jun'!O11</f>
        <v>4199.9799999999996</v>
      </c>
      <c r="V11" s="53">
        <f t="shared" ref="V11:V23" si="2">IF(R11&gt;0,U11/R11,0)</f>
        <v>1.0751921275081535E-2</v>
      </c>
      <c r="W11" s="52">
        <f>+'[1]Access-Jun'!P11</f>
        <v>4199.9799999999996</v>
      </c>
      <c r="X11" s="53">
        <f t="shared" ref="X11:X23" si="3">IF(R11&gt;0,W11/R11,0)</f>
        <v>1.0751921275081535E-2</v>
      </c>
    </row>
    <row r="12" spans="1:24" ht="30.75" customHeight="1" x14ac:dyDescent="0.2">
      <c r="A12" s="47" t="str">
        <f>+'[1]Access-Jun'!A12</f>
        <v>12101</v>
      </c>
      <c r="B12" s="48" t="str">
        <f>+'[1]Access-Jun'!B12</f>
        <v>JUSTICA FEDERAL DE PRIMEIRO GRAU</v>
      </c>
      <c r="C12" s="47" t="str">
        <f>+CONCATENATE('[1]Access-Jun'!C12,".",'[1]Access-Jun'!D12)</f>
        <v>02.061</v>
      </c>
      <c r="D12" s="47" t="str">
        <f>+CONCATENATE('[1]Access-Jun'!E12,".",'[1]Access-Jun'!G12)</f>
        <v>0569.4257</v>
      </c>
      <c r="E12" s="48" t="str">
        <f>+'[1]Access-Jun'!F12</f>
        <v>PRESTACAO JURISDICIONAL NA JUSTICA FEDERAL</v>
      </c>
      <c r="F12" s="48" t="str">
        <f>+'[1]Access-Jun'!H12</f>
        <v>JULGAMENTO DE CAUSAS NA JUSTICA FEDERAL</v>
      </c>
      <c r="G12" s="47" t="str">
        <f>IF('[1]Access-Jun'!I12="1","F","S")</f>
        <v>F</v>
      </c>
      <c r="H12" s="47" t="str">
        <f>+'[1]Access-Jun'!J12</f>
        <v>0100</v>
      </c>
      <c r="I12" s="48" t="str">
        <f>+'[1]Access-Jun'!K12</f>
        <v>RECURSOS ORDINARIOS</v>
      </c>
      <c r="J12" s="47" t="str">
        <f>+'[1]Access-Jun'!L12</f>
        <v>3</v>
      </c>
      <c r="K12" s="52"/>
      <c r="L12" s="52"/>
      <c r="M12" s="52"/>
      <c r="N12" s="50">
        <v>0</v>
      </c>
      <c r="O12" s="52"/>
      <c r="P12" s="52">
        <f>+'[1]Access-Jun'!M12</f>
        <v>12955344</v>
      </c>
      <c r="Q12" s="52"/>
      <c r="R12" s="52">
        <f t="shared" si="0"/>
        <v>12955344</v>
      </c>
      <c r="S12" s="52">
        <f>+'[1]Access-Jun'!N12</f>
        <v>12170429.859999999</v>
      </c>
      <c r="T12" s="53">
        <f t="shared" si="1"/>
        <v>0.9394138712179313</v>
      </c>
      <c r="U12" s="52">
        <f>+'[1]Access-Jun'!O12</f>
        <v>6431863.0099999998</v>
      </c>
      <c r="V12" s="53">
        <f t="shared" si="2"/>
        <v>0.49646408539981646</v>
      </c>
      <c r="W12" s="52">
        <f>+'[1]Access-Jun'!P12</f>
        <v>6431863.0099999998</v>
      </c>
      <c r="X12" s="53">
        <f t="shared" si="3"/>
        <v>0.49646408539981646</v>
      </c>
    </row>
    <row r="13" spans="1:24" ht="30.75" customHeight="1" x14ac:dyDescent="0.2">
      <c r="A13" s="47" t="str">
        <f>+'[1]Access-Jun'!A13</f>
        <v>12101</v>
      </c>
      <c r="B13" s="48" t="str">
        <f>+'[1]Access-Jun'!B13</f>
        <v>JUSTICA FEDERAL DE PRIMEIRO GRAU</v>
      </c>
      <c r="C13" s="47" t="str">
        <f>+CONCATENATE('[1]Access-Jun'!C13,".",'[1]Access-Jun'!D13)</f>
        <v>02.061</v>
      </c>
      <c r="D13" s="47" t="str">
        <f>+CONCATENATE('[1]Access-Jun'!E13,".",'[1]Access-Jun'!G13)</f>
        <v>0569.4257</v>
      </c>
      <c r="E13" s="48" t="str">
        <f>+'[1]Access-Jun'!F13</f>
        <v>PRESTACAO JURISDICIONAL NA JUSTICA FEDERAL</v>
      </c>
      <c r="F13" s="48" t="str">
        <f>+'[1]Access-Jun'!H13</f>
        <v>JULGAMENTO DE CAUSAS NA JUSTICA FEDERAL</v>
      </c>
      <c r="G13" s="47" t="str">
        <f>IF('[1]Access-Jun'!I13="1","F","S")</f>
        <v>F</v>
      </c>
      <c r="H13" s="47" t="str">
        <f>+'[1]Access-Jun'!J13</f>
        <v>0181</v>
      </c>
      <c r="I13" s="48" t="str">
        <f>+'[1]Access-Jun'!K13</f>
        <v>RECEITAS DE CONVENIOS-JF 1º GRAU</v>
      </c>
      <c r="J13" s="47" t="str">
        <f>+'[1]Access-Jun'!L13</f>
        <v>3</v>
      </c>
      <c r="K13" s="52"/>
      <c r="L13" s="52"/>
      <c r="M13" s="52"/>
      <c r="N13" s="50">
        <v>0</v>
      </c>
      <c r="O13" s="52"/>
      <c r="P13" s="52">
        <f>+'[1]Access-Jun'!M13</f>
        <v>1283906</v>
      </c>
      <c r="Q13" s="52"/>
      <c r="R13" s="52">
        <f t="shared" si="0"/>
        <v>1283906</v>
      </c>
      <c r="S13" s="52">
        <f>+'[1]Access-Jun'!N13</f>
        <v>0</v>
      </c>
      <c r="T13" s="53">
        <f t="shared" si="1"/>
        <v>0</v>
      </c>
      <c r="U13" s="52">
        <f>+'[1]Access-Jun'!O13</f>
        <v>0</v>
      </c>
      <c r="V13" s="53">
        <f t="shared" si="2"/>
        <v>0</v>
      </c>
      <c r="W13" s="52">
        <f>+'[1]Access-Jun'!P13</f>
        <v>0</v>
      </c>
      <c r="X13" s="53">
        <f t="shared" si="3"/>
        <v>0</v>
      </c>
    </row>
    <row r="14" spans="1:24" ht="30.75" customHeight="1" x14ac:dyDescent="0.2">
      <c r="A14" s="47" t="str">
        <f>+'[1]Access-Jun'!A14</f>
        <v>12101</v>
      </c>
      <c r="B14" s="48" t="str">
        <f>+'[1]Access-Jun'!B14</f>
        <v>JUSTICA FEDERAL DE PRIMEIRO GRAU</v>
      </c>
      <c r="C14" s="47" t="str">
        <f>+CONCATENATE('[1]Access-Jun'!C14,".",'[1]Access-Jun'!D14)</f>
        <v>02.122</v>
      </c>
      <c r="D14" s="47" t="str">
        <f>+CONCATENATE('[1]Access-Jun'!E14,".",'[1]Access-Jun'!G14)</f>
        <v>0569.09HB</v>
      </c>
      <c r="E14" s="48" t="str">
        <f>+'[1]Access-Jun'!F14</f>
        <v>PRESTACAO JURISDICIONAL NA JUSTICA FEDERAL</v>
      </c>
      <c r="F14" s="48" t="str">
        <f>+'[1]Access-Jun'!H14</f>
        <v>CONTRIBUICAO DA UNIAO, DE SUAS AUTARQUIAS E FUNDACOES PARA O</v>
      </c>
      <c r="G14" s="47" t="str">
        <f>IF('[1]Access-Jun'!I14="1","F","S")</f>
        <v>F</v>
      </c>
      <c r="H14" s="47" t="str">
        <f>+'[1]Access-Jun'!J14</f>
        <v>0100</v>
      </c>
      <c r="I14" s="48" t="str">
        <f>+'[1]Access-Jun'!K14</f>
        <v>RECURSOS ORDINARIOS</v>
      </c>
      <c r="J14" s="47" t="str">
        <f>+'[1]Access-Jun'!L14</f>
        <v>1</v>
      </c>
      <c r="K14" s="52"/>
      <c r="L14" s="52"/>
      <c r="M14" s="52"/>
      <c r="N14" s="50">
        <v>0</v>
      </c>
      <c r="O14" s="52"/>
      <c r="P14" s="52">
        <f>+'[1]Access-Jun'!M14</f>
        <v>5411354.4400000004</v>
      </c>
      <c r="Q14" s="52"/>
      <c r="R14" s="52">
        <f t="shared" si="0"/>
        <v>5411354.4400000004</v>
      </c>
      <c r="S14" s="52">
        <f>+'[1]Access-Jun'!N14</f>
        <v>5411354.4400000004</v>
      </c>
      <c r="T14" s="53">
        <f t="shared" si="1"/>
        <v>1</v>
      </c>
      <c r="U14" s="52">
        <f>+'[1]Access-Jun'!O14</f>
        <v>5411354.4400000004</v>
      </c>
      <c r="V14" s="53">
        <f t="shared" si="2"/>
        <v>1</v>
      </c>
      <c r="W14" s="52">
        <f>+'[1]Access-Jun'!P14</f>
        <v>5411354.4400000004</v>
      </c>
      <c r="X14" s="53">
        <f t="shared" si="3"/>
        <v>1</v>
      </c>
    </row>
    <row r="15" spans="1:24" ht="30.75" customHeight="1" x14ac:dyDescent="0.2">
      <c r="A15" s="47" t="str">
        <f>+'[1]Access-Jun'!A15</f>
        <v>12101</v>
      </c>
      <c r="B15" s="48" t="str">
        <f>+'[1]Access-Jun'!B15</f>
        <v>JUSTICA FEDERAL DE PRIMEIRO GRAU</v>
      </c>
      <c r="C15" s="47" t="str">
        <f>+CONCATENATE('[1]Access-Jun'!C15,".",'[1]Access-Jun'!D15)</f>
        <v>02.122</v>
      </c>
      <c r="D15" s="47" t="str">
        <f>+CONCATENATE('[1]Access-Jun'!E15,".",'[1]Access-Jun'!G15)</f>
        <v>0569.20TP</v>
      </c>
      <c r="E15" s="48" t="str">
        <f>+'[1]Access-Jun'!F15</f>
        <v>PRESTACAO JURISDICIONAL NA JUSTICA FEDERAL</v>
      </c>
      <c r="F15" s="48" t="str">
        <f>+'[1]Access-Jun'!H15</f>
        <v>PESSOAL ATIVO DA UNIAO</v>
      </c>
      <c r="G15" s="47" t="str">
        <f>IF('[1]Access-Jun'!I15="1","F","S")</f>
        <v>F</v>
      </c>
      <c r="H15" s="47" t="str">
        <f>+'[1]Access-Jun'!J15</f>
        <v>0100</v>
      </c>
      <c r="I15" s="48" t="str">
        <f>+'[1]Access-Jun'!K15</f>
        <v>RECURSOS ORDINARIOS</v>
      </c>
      <c r="J15" s="47" t="str">
        <f>+'[1]Access-Jun'!L15</f>
        <v>1</v>
      </c>
      <c r="K15" s="50"/>
      <c r="L15" s="50"/>
      <c r="M15" s="50"/>
      <c r="N15" s="50">
        <v>0</v>
      </c>
      <c r="O15" s="50"/>
      <c r="P15" s="52">
        <f>+'[1]Access-Jun'!M15</f>
        <v>33485456.449999999</v>
      </c>
      <c r="Q15" s="52"/>
      <c r="R15" s="52">
        <f t="shared" si="0"/>
        <v>33485456.449999999</v>
      </c>
      <c r="S15" s="52">
        <f>+'[1]Access-Jun'!N15</f>
        <v>33485456.449999999</v>
      </c>
      <c r="T15" s="53">
        <f t="shared" si="1"/>
        <v>1</v>
      </c>
      <c r="U15" s="52">
        <f>+'[1]Access-Jun'!O15</f>
        <v>33442576.079999998</v>
      </c>
      <c r="V15" s="53">
        <f t="shared" si="2"/>
        <v>0.9987194330152247</v>
      </c>
      <c r="W15" s="52">
        <f>+'[1]Access-Jun'!P15</f>
        <v>33295834.859999999</v>
      </c>
      <c r="X15" s="53">
        <f t="shared" si="3"/>
        <v>0.99433719560361555</v>
      </c>
    </row>
    <row r="16" spans="1:24" ht="30.75" customHeight="1" x14ac:dyDescent="0.2">
      <c r="A16" s="47" t="str">
        <f>+'[1]Access-Jun'!A16</f>
        <v>12101</v>
      </c>
      <c r="B16" s="48" t="str">
        <f>+'[1]Access-Jun'!B16</f>
        <v>JUSTICA FEDERAL DE PRIMEIRO GRAU</v>
      </c>
      <c r="C16" s="47" t="str">
        <f>+CONCATENATE('[1]Access-Jun'!C16,".",'[1]Access-Jun'!D16)</f>
        <v>02.122</v>
      </c>
      <c r="D16" s="47" t="str">
        <f>+CONCATENATE('[1]Access-Jun'!E16,".",'[1]Access-Jun'!G16)</f>
        <v>0569.216H</v>
      </c>
      <c r="E16" s="48" t="str">
        <f>+'[1]Access-Jun'!F16</f>
        <v>PRESTACAO JURISDICIONAL NA JUSTICA FEDERAL</v>
      </c>
      <c r="F16" s="48" t="str">
        <f>+'[1]Access-Jun'!H16</f>
        <v>AJUDA DE CUSTO PARA MORADIA OU AUXILIO-MORADIA A AGENTES PUB</v>
      </c>
      <c r="G16" s="47" t="str">
        <f>IF('[1]Access-Jun'!I16="1","F","S")</f>
        <v>F</v>
      </c>
      <c r="H16" s="47" t="str">
        <f>+'[1]Access-Jun'!J16</f>
        <v>0100</v>
      </c>
      <c r="I16" s="48" t="str">
        <f>+'[1]Access-Jun'!K16</f>
        <v>RECURSOS ORDINARIOS</v>
      </c>
      <c r="J16" s="47" t="str">
        <f>+'[1]Access-Jun'!L16</f>
        <v>3</v>
      </c>
      <c r="K16" s="52"/>
      <c r="L16" s="52"/>
      <c r="M16" s="52"/>
      <c r="N16" s="50">
        <v>0</v>
      </c>
      <c r="O16" s="52"/>
      <c r="P16" s="52">
        <f>+'[1]Access-Jun'!M16</f>
        <v>1673657</v>
      </c>
      <c r="Q16" s="52"/>
      <c r="R16" s="52">
        <f t="shared" si="0"/>
        <v>1673657</v>
      </c>
      <c r="S16" s="52">
        <f>+'[1]Access-Jun'!N16</f>
        <v>1673656.74</v>
      </c>
      <c r="T16" s="53">
        <f t="shared" si="1"/>
        <v>0.99999984465156244</v>
      </c>
      <c r="U16" s="52">
        <f>+'[1]Access-Jun'!O16</f>
        <v>835067.67</v>
      </c>
      <c r="V16" s="53">
        <f t="shared" si="2"/>
        <v>0.49894791465634836</v>
      </c>
      <c r="W16" s="52">
        <f>+'[1]Access-Jun'!P16</f>
        <v>835067.67</v>
      </c>
      <c r="X16" s="53">
        <f t="shared" si="3"/>
        <v>0.49894791465634836</v>
      </c>
    </row>
    <row r="17" spans="1:24" ht="30.75" customHeight="1" x14ac:dyDescent="0.2">
      <c r="A17" s="47" t="str">
        <f>+'[1]Access-Jun'!A17</f>
        <v>12101</v>
      </c>
      <c r="B17" s="48" t="str">
        <f>+'[1]Access-Jun'!B17</f>
        <v>JUSTICA FEDERAL DE PRIMEIRO GRAU</v>
      </c>
      <c r="C17" s="47" t="str">
        <f>+CONCATENATE('[1]Access-Jun'!C17,".",'[1]Access-Jun'!D17)</f>
        <v>02.301</v>
      </c>
      <c r="D17" s="47" t="str">
        <f>+CONCATENATE('[1]Access-Jun'!E17,".",'[1]Access-Jun'!G17)</f>
        <v>0569.2004</v>
      </c>
      <c r="E17" s="48" t="str">
        <f>+'[1]Access-Jun'!F17</f>
        <v>PRESTACAO JURISDICIONAL NA JUSTICA FEDERAL</v>
      </c>
      <c r="F17" s="48" t="str">
        <f>+'[1]Access-Jun'!H17</f>
        <v>ASSISTENCIA MEDICA E ODONTOLOGICA AOS SERVIDORES CIVIS, EMPR</v>
      </c>
      <c r="G17" s="47" t="str">
        <f>IF('[1]Access-Jun'!I17="1","F","S")</f>
        <v>S</v>
      </c>
      <c r="H17" s="47" t="str">
        <f>+'[1]Access-Jun'!J17</f>
        <v>0100</v>
      </c>
      <c r="I17" s="48" t="str">
        <f>+'[1]Access-Jun'!K17</f>
        <v>RECURSOS ORDINARIOS</v>
      </c>
      <c r="J17" s="47" t="str">
        <f>+'[1]Access-Jun'!L17</f>
        <v>4</v>
      </c>
      <c r="K17" s="52"/>
      <c r="L17" s="52"/>
      <c r="M17" s="52"/>
      <c r="N17" s="50">
        <v>0</v>
      </c>
      <c r="O17" s="52"/>
      <c r="P17" s="52">
        <f>+'[1]Access-Jun'!M17</f>
        <v>15000</v>
      </c>
      <c r="Q17" s="52"/>
      <c r="R17" s="52">
        <f t="shared" si="0"/>
        <v>15000</v>
      </c>
      <c r="S17" s="52">
        <f>+'[1]Access-Jun'!N17</f>
        <v>0</v>
      </c>
      <c r="T17" s="53">
        <f t="shared" si="1"/>
        <v>0</v>
      </c>
      <c r="U17" s="52">
        <f>+'[1]Access-Jun'!O17</f>
        <v>0</v>
      </c>
      <c r="V17" s="53">
        <f t="shared" si="2"/>
        <v>0</v>
      </c>
      <c r="W17" s="52">
        <f>+'[1]Access-Jun'!P17</f>
        <v>0</v>
      </c>
      <c r="X17" s="53">
        <f t="shared" si="3"/>
        <v>0</v>
      </c>
    </row>
    <row r="18" spans="1:24" ht="30.75" customHeight="1" x14ac:dyDescent="0.2">
      <c r="A18" s="47" t="str">
        <f>+'[1]Access-Jun'!A18</f>
        <v>12101</v>
      </c>
      <c r="B18" s="48" t="str">
        <f>+'[1]Access-Jun'!B18</f>
        <v>JUSTICA FEDERAL DE PRIMEIRO GRAU</v>
      </c>
      <c r="C18" s="47" t="str">
        <f>+CONCATENATE('[1]Access-Jun'!C18,".",'[1]Access-Jun'!D18)</f>
        <v>02.301</v>
      </c>
      <c r="D18" s="47" t="str">
        <f>+CONCATENATE('[1]Access-Jun'!E18,".",'[1]Access-Jun'!G18)</f>
        <v>0569.2004</v>
      </c>
      <c r="E18" s="48" t="str">
        <f>+'[1]Access-Jun'!F18</f>
        <v>PRESTACAO JURISDICIONAL NA JUSTICA FEDERAL</v>
      </c>
      <c r="F18" s="48" t="str">
        <f>+'[1]Access-Jun'!H18</f>
        <v>ASSISTENCIA MEDICA E ODONTOLOGICA AOS SERVIDORES CIVIS, EMPR</v>
      </c>
      <c r="G18" s="47" t="str">
        <f>IF('[1]Access-Jun'!I18="1","F","S")</f>
        <v>S</v>
      </c>
      <c r="H18" s="47" t="str">
        <f>+'[1]Access-Jun'!J18</f>
        <v>0100</v>
      </c>
      <c r="I18" s="48" t="str">
        <f>+'[1]Access-Jun'!K18</f>
        <v>RECURSOS ORDINARIOS</v>
      </c>
      <c r="J18" s="47" t="str">
        <f>+'[1]Access-Jun'!L18</f>
        <v>3</v>
      </c>
      <c r="K18" s="50"/>
      <c r="L18" s="50"/>
      <c r="M18" s="50"/>
      <c r="N18" s="50">
        <v>0</v>
      </c>
      <c r="O18" s="50"/>
      <c r="P18" s="52">
        <f>+'[1]Access-Jun'!M18</f>
        <v>2391076</v>
      </c>
      <c r="Q18" s="52"/>
      <c r="R18" s="52">
        <f t="shared" si="0"/>
        <v>2391076</v>
      </c>
      <c r="S18" s="52">
        <f>+'[1]Access-Jun'!N18</f>
        <v>2182696.64</v>
      </c>
      <c r="T18" s="53">
        <f t="shared" si="1"/>
        <v>0.9128512184472598</v>
      </c>
      <c r="U18" s="52">
        <f>+'[1]Access-Jun'!O18</f>
        <v>961090.12</v>
      </c>
      <c r="V18" s="53">
        <f t="shared" si="2"/>
        <v>0.40194879627414604</v>
      </c>
      <c r="W18" s="52">
        <f>+'[1]Access-Jun'!P18</f>
        <v>961090.12</v>
      </c>
      <c r="X18" s="53">
        <f t="shared" si="3"/>
        <v>0.40194879627414604</v>
      </c>
    </row>
    <row r="19" spans="1:24" ht="30.75" customHeight="1" x14ac:dyDescent="0.2">
      <c r="A19" s="47" t="str">
        <f>+'[1]Access-Jun'!A19</f>
        <v>12101</v>
      </c>
      <c r="B19" s="48" t="str">
        <f>+'[1]Access-Jun'!B19</f>
        <v>JUSTICA FEDERAL DE PRIMEIRO GRAU</v>
      </c>
      <c r="C19" s="47" t="str">
        <f>+CONCATENATE('[1]Access-Jun'!C19,".",'[1]Access-Jun'!D19)</f>
        <v>02.331</v>
      </c>
      <c r="D19" s="47" t="str">
        <f>+CONCATENATE('[1]Access-Jun'!E19,".",'[1]Access-Jun'!G19)</f>
        <v>0569.00M1</v>
      </c>
      <c r="E19" s="48" t="str">
        <f>+'[1]Access-Jun'!F19</f>
        <v>PRESTACAO JURISDICIONAL NA JUSTICA FEDERAL</v>
      </c>
      <c r="F19" s="48" t="str">
        <f>+'[1]Access-Jun'!H19</f>
        <v>BENEFICIOS ASSISTENCIAIS DECORRENTES DO AUXILIO-FUNERAL E NA</v>
      </c>
      <c r="G19" s="47" t="str">
        <f>IF('[1]Access-Jun'!I19="1","F","S")</f>
        <v>F</v>
      </c>
      <c r="H19" s="47" t="str">
        <f>+'[1]Access-Jun'!J19</f>
        <v>0100</v>
      </c>
      <c r="I19" s="48" t="str">
        <f>+'[1]Access-Jun'!K19</f>
        <v>RECURSOS ORDINARIOS</v>
      </c>
      <c r="J19" s="47" t="str">
        <f>+'[1]Access-Jun'!L19</f>
        <v>3</v>
      </c>
      <c r="K19" s="50"/>
      <c r="L19" s="50"/>
      <c r="M19" s="50"/>
      <c r="N19" s="50">
        <v>0</v>
      </c>
      <c r="O19" s="50"/>
      <c r="P19" s="52">
        <f>+'[1]Access-Jun'!M19</f>
        <v>4213.2</v>
      </c>
      <c r="Q19" s="52"/>
      <c r="R19" s="52">
        <f t="shared" si="0"/>
        <v>4213.2</v>
      </c>
      <c r="S19" s="52">
        <f>+'[1]Access-Jun'!N19</f>
        <v>4213.2</v>
      </c>
      <c r="T19" s="53">
        <f t="shared" si="1"/>
        <v>1</v>
      </c>
      <c r="U19" s="52">
        <f>+'[1]Access-Jun'!O19</f>
        <v>4213.2</v>
      </c>
      <c r="V19" s="53">
        <f t="shared" si="2"/>
        <v>1</v>
      </c>
      <c r="W19" s="52">
        <f>+'[1]Access-Jun'!P19</f>
        <v>4213.2</v>
      </c>
      <c r="X19" s="53">
        <f t="shared" si="3"/>
        <v>1</v>
      </c>
    </row>
    <row r="20" spans="1:24" ht="30.75" customHeight="1" x14ac:dyDescent="0.2">
      <c r="A20" s="47" t="str">
        <f>+'[1]Access-Jun'!A20</f>
        <v>12101</v>
      </c>
      <c r="B20" s="48" t="str">
        <f>+'[1]Access-Jun'!B20</f>
        <v>JUSTICA FEDERAL DE PRIMEIRO GRAU</v>
      </c>
      <c r="C20" s="47" t="str">
        <f>+CONCATENATE('[1]Access-Jun'!C20,".",'[1]Access-Jun'!D20)</f>
        <v>02.331</v>
      </c>
      <c r="D20" s="47" t="str">
        <f>+CONCATENATE('[1]Access-Jun'!E20,".",'[1]Access-Jun'!G20)</f>
        <v>0569.2010</v>
      </c>
      <c r="E20" s="48" t="str">
        <f>+'[1]Access-Jun'!F20</f>
        <v>PRESTACAO JURISDICIONAL NA JUSTICA FEDERAL</v>
      </c>
      <c r="F20" s="48" t="str">
        <f>+'[1]Access-Jun'!H20</f>
        <v>ASSISTENCIA PRE-ESCOLAR AOS DEPENDENTES DOS SERVIDORES CIVIS</v>
      </c>
      <c r="G20" s="47" t="str">
        <f>IF('[1]Access-Jun'!I20="1","F","S")</f>
        <v>F</v>
      </c>
      <c r="H20" s="47" t="str">
        <f>+'[1]Access-Jun'!J20</f>
        <v>0100</v>
      </c>
      <c r="I20" s="48" t="str">
        <f>+'[1]Access-Jun'!K20</f>
        <v>RECURSOS ORDINARIOS</v>
      </c>
      <c r="J20" s="47" t="str">
        <f>+'[1]Access-Jun'!L20</f>
        <v>3</v>
      </c>
      <c r="K20" s="50"/>
      <c r="L20" s="50"/>
      <c r="M20" s="50"/>
      <c r="N20" s="50">
        <v>0</v>
      </c>
      <c r="O20" s="50"/>
      <c r="P20" s="52">
        <f>+'[1]Access-Jun'!M20</f>
        <v>576384</v>
      </c>
      <c r="Q20" s="52"/>
      <c r="R20" s="52">
        <f t="shared" si="0"/>
        <v>576384</v>
      </c>
      <c r="S20" s="52">
        <f>+'[1]Access-Jun'!N20</f>
        <v>576384</v>
      </c>
      <c r="T20" s="53">
        <f t="shared" si="1"/>
        <v>1</v>
      </c>
      <c r="U20" s="52">
        <f>+'[1]Access-Jun'!O20</f>
        <v>249557.84</v>
      </c>
      <c r="V20" s="53">
        <f t="shared" si="2"/>
        <v>0.43297149122807016</v>
      </c>
      <c r="W20" s="52">
        <f>+'[1]Access-Jun'!P20</f>
        <v>249557.84</v>
      </c>
      <c r="X20" s="53">
        <f t="shared" si="3"/>
        <v>0.43297149122807016</v>
      </c>
    </row>
    <row r="21" spans="1:24" ht="30.75" customHeight="1" x14ac:dyDescent="0.2">
      <c r="A21" s="47" t="str">
        <f>+'[1]Access-Jun'!A21</f>
        <v>12101</v>
      </c>
      <c r="B21" s="48" t="str">
        <f>+'[1]Access-Jun'!B21</f>
        <v>JUSTICA FEDERAL DE PRIMEIRO GRAU</v>
      </c>
      <c r="C21" s="47" t="str">
        <f>+CONCATENATE('[1]Access-Jun'!C21,".",'[1]Access-Jun'!D21)</f>
        <v>02.331</v>
      </c>
      <c r="D21" s="47" t="str">
        <f>+CONCATENATE('[1]Access-Jun'!E21,".",'[1]Access-Jun'!G21)</f>
        <v>0569.2012</v>
      </c>
      <c r="E21" s="48" t="str">
        <f>+'[1]Access-Jun'!F21</f>
        <v>PRESTACAO JURISDICIONAL NA JUSTICA FEDERAL</v>
      </c>
      <c r="F21" s="48" t="str">
        <f>+'[1]Access-Jun'!H21</f>
        <v>AUXILIO-ALIMENTACAO AOS SERVIDORES CIVIS, EMPREGADOS E MILIT</v>
      </c>
      <c r="G21" s="47" t="str">
        <f>IF('[1]Access-Jun'!I21="1","F","S")</f>
        <v>F</v>
      </c>
      <c r="H21" s="47" t="str">
        <f>+'[1]Access-Jun'!J21</f>
        <v>0100</v>
      </c>
      <c r="I21" s="48" t="str">
        <f>+'[1]Access-Jun'!K21</f>
        <v>RECURSOS ORDINARIOS</v>
      </c>
      <c r="J21" s="47" t="str">
        <f>+'[1]Access-Jun'!L21</f>
        <v>3</v>
      </c>
      <c r="K21" s="50"/>
      <c r="L21" s="50"/>
      <c r="M21" s="50"/>
      <c r="N21" s="50">
        <v>0</v>
      </c>
      <c r="O21" s="50"/>
      <c r="P21" s="52">
        <f>+'[1]Access-Jun'!M21</f>
        <v>3428575</v>
      </c>
      <c r="Q21" s="52"/>
      <c r="R21" s="52">
        <f>N21-O21+P21+Q21</f>
        <v>3428575</v>
      </c>
      <c r="S21" s="52">
        <f>+'[1]Access-Jun'!N21</f>
        <v>3428575</v>
      </c>
      <c r="T21" s="53">
        <f>IF(R21&gt;0,S21/R21,0)</f>
        <v>1</v>
      </c>
      <c r="U21" s="52">
        <f>+'[1]Access-Jun'!O21</f>
        <v>1657016.54</v>
      </c>
      <c r="V21" s="53">
        <f>IF(R21&gt;0,U21/R21,0)</f>
        <v>0.48329598740001312</v>
      </c>
      <c r="W21" s="52">
        <f>+'[1]Access-Jun'!P21</f>
        <v>1657016.54</v>
      </c>
      <c r="X21" s="53">
        <f>IF(R21&gt;0,W21/R21,0)</f>
        <v>0.48329598740001312</v>
      </c>
    </row>
    <row r="22" spans="1:24" ht="30.75" customHeight="1" thickBot="1" x14ac:dyDescent="0.25">
      <c r="A22" s="47" t="str">
        <f>+'[1]Access-Jun'!A22</f>
        <v>12101</v>
      </c>
      <c r="B22" s="48" t="str">
        <f>+'[1]Access-Jun'!B22</f>
        <v>JUSTICA FEDERAL DE PRIMEIRO GRAU</v>
      </c>
      <c r="C22" s="47" t="str">
        <f>+CONCATENATE('[1]Access-Jun'!C22,".",'[1]Access-Jun'!D22)</f>
        <v>09.272</v>
      </c>
      <c r="D22" s="47" t="str">
        <f>+CONCATENATE('[1]Access-Jun'!E22,".",'[1]Access-Jun'!G22)</f>
        <v>0089.0181</v>
      </c>
      <c r="E22" s="48" t="str">
        <f>+'[1]Access-Jun'!F22</f>
        <v>PREVIDENCIA DE INATIVOS E PENSIONISTAS DA UNIAO</v>
      </c>
      <c r="F22" s="48" t="str">
        <f>+'[1]Access-Jun'!H22</f>
        <v>APOSENTADORIAS E PENSOES - SERVIDORES CIVIS</v>
      </c>
      <c r="G22" s="47" t="str">
        <f>IF('[1]Access-Jun'!I22="1","F","S")</f>
        <v>S</v>
      </c>
      <c r="H22" s="47" t="str">
        <f>+'[1]Access-Jun'!J22</f>
        <v>0156</v>
      </c>
      <c r="I22" s="48" t="str">
        <f>+'[1]Access-Jun'!K22</f>
        <v>CONTRIBUICAO PLANO SEGURIDADE SOCIAL SERVIDOR</v>
      </c>
      <c r="J22" s="47" t="str">
        <f>+'[1]Access-Jun'!L22</f>
        <v>1</v>
      </c>
      <c r="K22" s="50"/>
      <c r="L22" s="50"/>
      <c r="M22" s="50"/>
      <c r="N22" s="50">
        <v>0</v>
      </c>
      <c r="O22" s="50"/>
      <c r="P22" s="52">
        <f>+'[1]Access-Jun'!M22</f>
        <v>4577694.82</v>
      </c>
      <c r="Q22" s="52"/>
      <c r="R22" s="52">
        <f>N22-O22+P22+Q22</f>
        <v>4577694.82</v>
      </c>
      <c r="S22" s="52">
        <f>+'[1]Access-Jun'!N22</f>
        <v>4577694.82</v>
      </c>
      <c r="T22" s="53">
        <f>IF(R22&gt;0,S22/R22,0)</f>
        <v>1</v>
      </c>
      <c r="U22" s="52">
        <f>+'[1]Access-Jun'!O22</f>
        <v>4577694.82</v>
      </c>
      <c r="V22" s="53">
        <f>IF(R22&gt;0,U22/R22,0)</f>
        <v>1</v>
      </c>
      <c r="W22" s="52">
        <f>+'[1]Access-Jun'!P22</f>
        <v>4543075.7</v>
      </c>
      <c r="X22" s="53">
        <f>IF(R22&gt;0,W22/R22,0)</f>
        <v>0.99243743382613692</v>
      </c>
    </row>
    <row r="23" spans="1:24" ht="30.75" customHeight="1" thickBot="1" x14ac:dyDescent="0.25">
      <c r="A23" s="14" t="s">
        <v>48</v>
      </c>
      <c r="B23" s="54"/>
      <c r="C23" s="54"/>
      <c r="D23" s="54"/>
      <c r="E23" s="54"/>
      <c r="F23" s="54"/>
      <c r="G23" s="54"/>
      <c r="H23" s="54"/>
      <c r="I23" s="54"/>
      <c r="J23" s="15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SUM(P10:P22)</f>
        <v>68978914.909999996</v>
      </c>
      <c r="Q23" s="56">
        <f>SUM(Q10:Q22)</f>
        <v>0</v>
      </c>
      <c r="R23" s="56">
        <f>SUM(R10:R22)</f>
        <v>68978914.909999996</v>
      </c>
      <c r="S23" s="56">
        <f>SUM(S10:S22)</f>
        <v>66327588.770000003</v>
      </c>
      <c r="T23" s="57">
        <f t="shared" si="1"/>
        <v>0.96156323793351484</v>
      </c>
      <c r="U23" s="56">
        <f>SUM(U10:U22)</f>
        <v>55832684.660000004</v>
      </c>
      <c r="V23" s="57">
        <f t="shared" si="2"/>
        <v>0.80941668527038313</v>
      </c>
      <c r="W23" s="56">
        <f>SUM(W10:W22)</f>
        <v>55651324.320000008</v>
      </c>
      <c r="X23" s="57">
        <f t="shared" si="3"/>
        <v>0.80678747110781435</v>
      </c>
    </row>
    <row r="24" spans="1:24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x14ac:dyDescent="0.2">
      <c r="A25" s="2" t="s">
        <v>50</v>
      </c>
      <c r="B25" s="5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2017-10-17T19:12:20Z</dcterms:created>
  <dcterms:modified xsi:type="dcterms:W3CDTF">2017-10-17T19:12:56Z</dcterms:modified>
</cp:coreProperties>
</file>