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Set!$A$1:$X$25</definedName>
  </definedNames>
  <calcPr calcId="145621" calcMode="manual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U23" i="1" s="1"/>
  <c r="S10" i="1"/>
  <c r="S23" i="1" s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X12" i="1" l="1"/>
  <c r="T12" i="1"/>
  <c r="V12" i="1"/>
  <c r="X16" i="1"/>
  <c r="T16" i="1"/>
  <c r="V16" i="1"/>
  <c r="V11" i="1"/>
  <c r="X11" i="1"/>
  <c r="T11" i="1"/>
  <c r="V13" i="1"/>
  <c r="X13" i="1"/>
  <c r="T13" i="1"/>
  <c r="V15" i="1"/>
  <c r="X15" i="1"/>
  <c r="T15" i="1"/>
  <c r="V19" i="1"/>
  <c r="X19" i="1"/>
  <c r="T19" i="1"/>
  <c r="V21" i="1"/>
  <c r="X21" i="1"/>
  <c r="T21" i="1"/>
  <c r="X18" i="1"/>
  <c r="T18" i="1"/>
  <c r="V18" i="1"/>
  <c r="V17" i="1"/>
  <c r="X17" i="1"/>
  <c r="T17" i="1"/>
  <c r="X14" i="1"/>
  <c r="T14" i="1"/>
  <c r="V14" i="1"/>
  <c r="X20" i="1"/>
  <c r="T20" i="1"/>
  <c r="V20" i="1"/>
  <c r="X22" i="1"/>
  <c r="T22" i="1"/>
  <c r="V22" i="1"/>
  <c r="R10" i="1"/>
  <c r="X10" i="1" l="1"/>
  <c r="T10" i="1"/>
  <c r="R23" i="1"/>
  <c r="V10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<sst xmlns="http://schemas.openxmlformats.org/spreadsheetml/2006/main" count="55" uniqueCount="51">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</sst>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4044771</v>
          </cell>
          <cell r="N10">
            <v>4044767.51</v>
          </cell>
          <cell r="O10">
            <v>3445385.31</v>
          </cell>
          <cell r="P10">
            <v>3293665.73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160141.07</v>
          </cell>
          <cell r="O11">
            <v>30815.71</v>
          </cell>
          <cell r="P11">
            <v>30815.71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13061493</v>
          </cell>
          <cell r="N12">
            <v>12896915.310000001</v>
          </cell>
          <cell r="O12">
            <v>9286367.2799999993</v>
          </cell>
          <cell r="P12">
            <v>9286367.2799999993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1359201</v>
          </cell>
          <cell r="N13">
            <v>1359201</v>
          </cell>
          <cell r="O13">
            <v>739110.07</v>
          </cell>
          <cell r="P13">
            <v>739110.07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8079895.5999999996</v>
          </cell>
          <cell r="N14">
            <v>8079895.5999999996</v>
          </cell>
          <cell r="O14">
            <v>8079895.5999999996</v>
          </cell>
          <cell r="P14">
            <v>8079895.5999999996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PESSOAL ATIVO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48499424.25</v>
          </cell>
          <cell r="N15">
            <v>48499424.25</v>
          </cell>
          <cell r="O15">
            <v>48483863.700000003</v>
          </cell>
          <cell r="P15">
            <v>48332703.579999998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1673657</v>
          </cell>
          <cell r="N16">
            <v>1673656.74</v>
          </cell>
          <cell r="O16">
            <v>1158950.3600000001</v>
          </cell>
          <cell r="P16">
            <v>1158950.3600000001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15000</v>
          </cell>
          <cell r="N17">
            <v>6620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2391076</v>
          </cell>
          <cell r="N18">
            <v>2135945.06</v>
          </cell>
          <cell r="O18">
            <v>1452918.13</v>
          </cell>
          <cell r="P18">
            <v>1452918.13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5987.16</v>
          </cell>
          <cell r="N19">
            <v>5987.16</v>
          </cell>
          <cell r="O19">
            <v>5987.16</v>
          </cell>
          <cell r="P19">
            <v>5987.16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576384</v>
          </cell>
          <cell r="N20">
            <v>576384</v>
          </cell>
          <cell r="O20">
            <v>390135.18</v>
          </cell>
          <cell r="P20">
            <v>390135.18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3428575</v>
          </cell>
          <cell r="N21">
            <v>3428575</v>
          </cell>
          <cell r="O21">
            <v>2481813.13</v>
          </cell>
          <cell r="P21">
            <v>2481813.13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6771463.5700000003</v>
          </cell>
          <cell r="N22">
            <v>6771463.5700000003</v>
          </cell>
          <cell r="O22">
            <v>6771463.5700000003</v>
          </cell>
          <cell r="P22">
            <v>6736478.9699999997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42614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+CONCATENATE('[1]Access-Set'!C10,".",'[1]Access-Set'!D10)</f>
        <v>02.061</v>
      </c>
      <c r="D10" s="39" t="str">
        <f>+CONCATENATE('[1]Access-Set'!E10,".",'[1]Access-Set'!G10)</f>
        <v>0569.4224</v>
      </c>
      <c r="E10" s="38" t="str">
        <f>+'[1]Access-Set'!F10</f>
        <v>PRESTACAO JURISDICIONAL NA JUSTICA FEDERAL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ORDINARIOS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+'[1]Access-Set'!M10</f>
        <v>4044771</v>
      </c>
      <c r="Q10" s="45"/>
      <c r="R10" s="45">
        <f>N10-O10+P10+Q10</f>
        <v>4044771</v>
      </c>
      <c r="S10" s="45">
        <f>+'[1]Access-Set'!N10</f>
        <v>4044767.51</v>
      </c>
      <c r="T10" s="46">
        <f>IF(R10&gt;0,S10/R10,0)</f>
        <v>0.99999913715757949</v>
      </c>
      <c r="U10" s="45">
        <f>+'[1]Access-Set'!O10</f>
        <v>3445385.31</v>
      </c>
      <c r="V10" s="46">
        <f>IF(R10&gt;0,U10/R10,0)</f>
        <v>0.85181220642651956</v>
      </c>
      <c r="W10" s="45">
        <f>+'[1]Access-Set'!P10</f>
        <v>3293665.73</v>
      </c>
      <c r="X10" s="46">
        <f>IF(R10&gt;0,W10/R10,0)</f>
        <v>0.81430215208722567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+CONCATENATE('[1]Access-Set'!C11,".",'[1]Access-Set'!D11)</f>
        <v>02.061</v>
      </c>
      <c r="D11" s="47" t="str">
        <f>+CONCATENATE('[1]Access-Set'!E11,".",'[1]Access-Set'!G11)</f>
        <v>0569.4257</v>
      </c>
      <c r="E11" s="48" t="str">
        <f>+'[1]Access-Set'!F11</f>
        <v>PRESTACAO JURISDICIONAL NA JUSTICA FEDERAL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ORDINARIOS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+'[1]Access-Set'!M11</f>
        <v>390626</v>
      </c>
      <c r="Q11" s="52"/>
      <c r="R11" s="52">
        <f t="shared" ref="R11:R20" si="0">N11-O11+P11+Q11</f>
        <v>390626</v>
      </c>
      <c r="S11" s="52">
        <f>+'[1]Access-Set'!N11</f>
        <v>160141.07</v>
      </c>
      <c r="T11" s="53">
        <f t="shared" ref="T11:T23" si="1">IF(R11&gt;0,S11/R11,0)</f>
        <v>0.4099600897021704</v>
      </c>
      <c r="U11" s="52">
        <f>+'[1]Access-Set'!O11</f>
        <v>30815.71</v>
      </c>
      <c r="V11" s="53">
        <f t="shared" ref="V11:V23" si="2">IF(R11&gt;0,U11/R11,0)</f>
        <v>7.8888015646679938E-2</v>
      </c>
      <c r="W11" s="52">
        <f>+'[1]Access-Set'!P11</f>
        <v>30815.71</v>
      </c>
      <c r="X11" s="53">
        <f t="shared" ref="X11:X23" si="3">IF(R11&gt;0,W11/R11,0)</f>
        <v>7.8888015646679938E-2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+CONCATENATE('[1]Access-Set'!C12,".",'[1]Access-Set'!D12)</f>
        <v>02.061</v>
      </c>
      <c r="D12" s="47" t="str">
        <f>+CONCATENATE('[1]Access-Set'!E12,".",'[1]Access-Set'!G12)</f>
        <v>0569.4257</v>
      </c>
      <c r="E12" s="48" t="str">
        <f>+'[1]Access-Set'!F12</f>
        <v>PRESTACAO JURISDICIONAL NA JUSTICA FEDERAL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ORDINARIOS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+'[1]Access-Set'!M12</f>
        <v>13061493</v>
      </c>
      <c r="Q12" s="52"/>
      <c r="R12" s="52">
        <f t="shared" si="0"/>
        <v>13061493</v>
      </c>
      <c r="S12" s="52">
        <f>+'[1]Access-Set'!N12</f>
        <v>12896915.310000001</v>
      </c>
      <c r="T12" s="53">
        <f t="shared" si="1"/>
        <v>0.9873997796423426</v>
      </c>
      <c r="U12" s="52">
        <f>+'[1]Access-Set'!O12</f>
        <v>9286367.2799999993</v>
      </c>
      <c r="V12" s="53">
        <f t="shared" si="2"/>
        <v>0.71097287882786442</v>
      </c>
      <c r="W12" s="52">
        <f>+'[1]Access-Set'!P12</f>
        <v>9286367.2799999993</v>
      </c>
      <c r="X12" s="53">
        <f t="shared" si="3"/>
        <v>0.71097287882786442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+CONCATENATE('[1]Access-Set'!C13,".",'[1]Access-Set'!D13)</f>
        <v>02.061</v>
      </c>
      <c r="D13" s="47" t="str">
        <f>+CONCATENATE('[1]Access-Set'!E13,".",'[1]Access-Set'!G13)</f>
        <v>0569.4257</v>
      </c>
      <c r="E13" s="48" t="str">
        <f>+'[1]Access-Set'!F13</f>
        <v>PRESTACAO JURISDICIONAL NA JUSTICA FEDERAL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0181</v>
      </c>
      <c r="I13" s="48" t="str">
        <f>+'[1]Access-Set'!K13</f>
        <v>RECURSOS DE CONVENIOS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+'[1]Access-Set'!M13</f>
        <v>1359201</v>
      </c>
      <c r="Q13" s="52"/>
      <c r="R13" s="52">
        <f t="shared" si="0"/>
        <v>1359201</v>
      </c>
      <c r="S13" s="52">
        <f>+'[1]Access-Set'!N13</f>
        <v>1359201</v>
      </c>
      <c r="T13" s="53">
        <f t="shared" si="1"/>
        <v>1</v>
      </c>
      <c r="U13" s="52">
        <f>+'[1]Access-Set'!O13</f>
        <v>739110.07</v>
      </c>
      <c r="V13" s="53">
        <f t="shared" si="2"/>
        <v>0.54378275913569807</v>
      </c>
      <c r="W13" s="52">
        <f>+'[1]Access-Set'!P13</f>
        <v>739110.07</v>
      </c>
      <c r="X13" s="53">
        <f t="shared" si="3"/>
        <v>0.54378275913569807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+CONCATENATE('[1]Access-Set'!C14,".",'[1]Access-Set'!D14)</f>
        <v>02.122</v>
      </c>
      <c r="D14" s="47" t="str">
        <f>+CONCATENATE('[1]Access-Set'!E14,".",'[1]Access-Set'!G14)</f>
        <v>0569.09HB</v>
      </c>
      <c r="E14" s="48" t="str">
        <f>+'[1]Access-Set'!F14</f>
        <v>PRESTACAO JURISDICIONAL NA JUSTICA FEDERAL</v>
      </c>
      <c r="F14" s="48" t="str">
        <f>+'[1]Access-Set'!H14</f>
        <v>CONTRIBUICAO DA UNIAO, DE SUAS AUTARQUIAS E FUNDACOES PARA O</v>
      </c>
      <c r="G14" s="47" t="str">
        <f>IF('[1]Access-Set'!I14="1","F","S")</f>
        <v>F</v>
      </c>
      <c r="H14" s="47" t="str">
        <f>+'[1]Access-Set'!J14</f>
        <v>0100</v>
      </c>
      <c r="I14" s="48" t="str">
        <f>+'[1]Access-Set'!K14</f>
        <v>RECURSOS ORDINARIOS</v>
      </c>
      <c r="J14" s="47" t="str">
        <f>+'[1]Access-Set'!L14</f>
        <v>1</v>
      </c>
      <c r="K14" s="52"/>
      <c r="L14" s="52"/>
      <c r="M14" s="52"/>
      <c r="N14" s="50">
        <v>0</v>
      </c>
      <c r="O14" s="52"/>
      <c r="P14" s="52">
        <f>+'[1]Access-Set'!M14</f>
        <v>8079895.5999999996</v>
      </c>
      <c r="Q14" s="52"/>
      <c r="R14" s="52">
        <f t="shared" si="0"/>
        <v>8079895.5999999996</v>
      </c>
      <c r="S14" s="52">
        <f>+'[1]Access-Set'!N14</f>
        <v>8079895.5999999996</v>
      </c>
      <c r="T14" s="53">
        <f t="shared" si="1"/>
        <v>1</v>
      </c>
      <c r="U14" s="52">
        <f>+'[1]Access-Set'!O14</f>
        <v>8079895.5999999996</v>
      </c>
      <c r="V14" s="53">
        <f t="shared" si="2"/>
        <v>1</v>
      </c>
      <c r="W14" s="52">
        <f>+'[1]Access-Set'!P14</f>
        <v>8079895.5999999996</v>
      </c>
      <c r="X14" s="53">
        <f t="shared" si="3"/>
        <v>1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+CONCATENATE('[1]Access-Set'!C15,".",'[1]Access-Set'!D15)</f>
        <v>02.122</v>
      </c>
      <c r="D15" s="47" t="str">
        <f>+CONCATENATE('[1]Access-Set'!E15,".",'[1]Access-Set'!G15)</f>
        <v>0569.20TP</v>
      </c>
      <c r="E15" s="48" t="str">
        <f>+'[1]Access-Set'!F15</f>
        <v>PRESTACAO JURISDICIONAL NA JUSTICA FEDERAL</v>
      </c>
      <c r="F15" s="48" t="str">
        <f>+'[1]Access-Set'!H15</f>
        <v>PESSOAL ATIVO DA UNIAO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ORDINARIOS</v>
      </c>
      <c r="J15" s="47" t="str">
        <f>+'[1]Access-Set'!L15</f>
        <v>1</v>
      </c>
      <c r="K15" s="50"/>
      <c r="L15" s="50"/>
      <c r="M15" s="50"/>
      <c r="N15" s="50">
        <v>0</v>
      </c>
      <c r="O15" s="50"/>
      <c r="P15" s="52">
        <f>+'[1]Access-Set'!M15</f>
        <v>48499424.25</v>
      </c>
      <c r="Q15" s="52"/>
      <c r="R15" s="52">
        <f t="shared" si="0"/>
        <v>48499424.25</v>
      </c>
      <c r="S15" s="52">
        <f>+'[1]Access-Set'!N15</f>
        <v>48499424.25</v>
      </c>
      <c r="T15" s="53">
        <f t="shared" si="1"/>
        <v>1</v>
      </c>
      <c r="U15" s="52">
        <f>+'[1]Access-Set'!O15</f>
        <v>48483863.700000003</v>
      </c>
      <c r="V15" s="53">
        <f t="shared" si="2"/>
        <v>0.99967916010879254</v>
      </c>
      <c r="W15" s="52">
        <f>+'[1]Access-Set'!P15</f>
        <v>48332703.579999998</v>
      </c>
      <c r="X15" s="53">
        <f t="shared" si="3"/>
        <v>0.99656241960439351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+CONCATENATE('[1]Access-Set'!C16,".",'[1]Access-Set'!D16)</f>
        <v>02.122</v>
      </c>
      <c r="D16" s="47" t="str">
        <f>+CONCATENATE('[1]Access-Set'!E16,".",'[1]Access-Set'!G16)</f>
        <v>0569.216H</v>
      </c>
      <c r="E16" s="48" t="str">
        <f>+'[1]Access-Set'!F16</f>
        <v>PRESTACAO JURISDICIONAL NA JUSTICA FEDERAL</v>
      </c>
      <c r="F16" s="48" t="str">
        <f>+'[1]Access-Set'!H16</f>
        <v>AJUDA DE CUSTO PARA MORADIA OU AUXILIO-MORADIA A AGENTES PUB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ORDINARIOS</v>
      </c>
      <c r="J16" s="47" t="str">
        <f>+'[1]Access-Set'!L16</f>
        <v>3</v>
      </c>
      <c r="K16" s="52"/>
      <c r="L16" s="52"/>
      <c r="M16" s="52"/>
      <c r="N16" s="50">
        <v>0</v>
      </c>
      <c r="O16" s="52"/>
      <c r="P16" s="52">
        <f>+'[1]Access-Set'!M16</f>
        <v>1673657</v>
      </c>
      <c r="Q16" s="52"/>
      <c r="R16" s="52">
        <f t="shared" si="0"/>
        <v>1673657</v>
      </c>
      <c r="S16" s="52">
        <f>+'[1]Access-Set'!N16</f>
        <v>1673656.74</v>
      </c>
      <c r="T16" s="53">
        <f t="shared" si="1"/>
        <v>0.99999984465156244</v>
      </c>
      <c r="U16" s="52">
        <f>+'[1]Access-Set'!O16</f>
        <v>1158950.3600000001</v>
      </c>
      <c r="V16" s="53">
        <f t="shared" si="2"/>
        <v>0.69246587562445594</v>
      </c>
      <c r="W16" s="52">
        <f>+'[1]Access-Set'!P16</f>
        <v>1158950.3600000001</v>
      </c>
      <c r="X16" s="53">
        <f t="shared" si="3"/>
        <v>0.69246587562445594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+CONCATENATE('[1]Access-Set'!C17,".",'[1]Access-Set'!D17)</f>
        <v>02.301</v>
      </c>
      <c r="D17" s="47" t="str">
        <f>+CONCATENATE('[1]Access-Set'!E17,".",'[1]Access-Set'!G17)</f>
        <v>0569.2004</v>
      </c>
      <c r="E17" s="48" t="str">
        <f>+'[1]Access-Set'!F17</f>
        <v>PRESTACAO JURISDICIONAL NA JUSTICA FEDERAL</v>
      </c>
      <c r="F17" s="48" t="str">
        <f>+'[1]Access-Set'!H17</f>
        <v>ASSISTENCIA MEDICA E ODONTOLOGICA AOS SERVIDORES CIVIS, EMPR</v>
      </c>
      <c r="G17" s="47" t="str">
        <f>IF('[1]Access-Set'!I17="1","F","S")</f>
        <v>S</v>
      </c>
      <c r="H17" s="47" t="str">
        <f>+'[1]Access-Set'!J17</f>
        <v>0100</v>
      </c>
      <c r="I17" s="48" t="str">
        <f>+'[1]Access-Set'!K17</f>
        <v>RECURSOS ORDINARIOS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+'[1]Access-Set'!M17</f>
        <v>15000</v>
      </c>
      <c r="Q17" s="52"/>
      <c r="R17" s="52">
        <f t="shared" si="0"/>
        <v>15000</v>
      </c>
      <c r="S17" s="52">
        <f>+'[1]Access-Set'!N17</f>
        <v>6620</v>
      </c>
      <c r="T17" s="53">
        <f t="shared" si="1"/>
        <v>0.44133333333333336</v>
      </c>
      <c r="U17" s="52">
        <f>+'[1]Access-Set'!O17</f>
        <v>0</v>
      </c>
      <c r="V17" s="53">
        <f t="shared" si="2"/>
        <v>0</v>
      </c>
      <c r="W17" s="52">
        <f>+'[1]Access-Set'!P17</f>
        <v>0</v>
      </c>
      <c r="X17" s="53">
        <f t="shared" si="3"/>
        <v>0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+CONCATENATE('[1]Access-Set'!C18,".",'[1]Access-Set'!D18)</f>
        <v>02.301</v>
      </c>
      <c r="D18" s="47" t="str">
        <f>+CONCATENATE('[1]Access-Set'!E18,".",'[1]Access-Set'!G18)</f>
        <v>0569.2004</v>
      </c>
      <c r="E18" s="48" t="str">
        <f>+'[1]Access-Set'!F18</f>
        <v>PRESTACAO JURISDICIONAL NA JUSTICA FEDERAL</v>
      </c>
      <c r="F18" s="48" t="str">
        <f>+'[1]Access-Set'!H18</f>
        <v>ASSISTENCIA MEDICA E ODONTOLOGICA AOS SERVIDORES CIVIS, EMPR</v>
      </c>
      <c r="G18" s="47" t="str">
        <f>IF('[1]Access-Set'!I18="1","F","S")</f>
        <v>S</v>
      </c>
      <c r="H18" s="47" t="str">
        <f>+'[1]Access-Set'!J18</f>
        <v>0100</v>
      </c>
      <c r="I18" s="48" t="str">
        <f>+'[1]Access-Set'!K18</f>
        <v>RECURSOS ORDINARIOS</v>
      </c>
      <c r="J18" s="47" t="str">
        <f>+'[1]Access-Set'!L18</f>
        <v>3</v>
      </c>
      <c r="K18" s="50"/>
      <c r="L18" s="50"/>
      <c r="M18" s="50"/>
      <c r="N18" s="50">
        <v>0</v>
      </c>
      <c r="O18" s="50"/>
      <c r="P18" s="52">
        <f>+'[1]Access-Set'!M18</f>
        <v>2391076</v>
      </c>
      <c r="Q18" s="52"/>
      <c r="R18" s="52">
        <f t="shared" si="0"/>
        <v>2391076</v>
      </c>
      <c r="S18" s="52">
        <f>+'[1]Access-Set'!N18</f>
        <v>2135945.06</v>
      </c>
      <c r="T18" s="53">
        <f t="shared" si="1"/>
        <v>0.89329869063133083</v>
      </c>
      <c r="U18" s="52">
        <f>+'[1]Access-Set'!O18</f>
        <v>1452918.13</v>
      </c>
      <c r="V18" s="53">
        <f t="shared" si="2"/>
        <v>0.60764196955680194</v>
      </c>
      <c r="W18" s="52">
        <f>+'[1]Access-Set'!P18</f>
        <v>1452918.13</v>
      </c>
      <c r="X18" s="53">
        <f t="shared" si="3"/>
        <v>0.60764196955680194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+CONCATENATE('[1]Access-Set'!C19,".",'[1]Access-Set'!D19)</f>
        <v>02.331</v>
      </c>
      <c r="D19" s="47" t="str">
        <f>+CONCATENATE('[1]Access-Set'!E19,".",'[1]Access-Set'!G19)</f>
        <v>0569.00M1</v>
      </c>
      <c r="E19" s="48" t="str">
        <f>+'[1]Access-Set'!F19</f>
        <v>PRESTACAO JURISDICIONAL NA JUSTICA FEDERAL</v>
      </c>
      <c r="F19" s="48" t="str">
        <f>+'[1]Access-Set'!H19</f>
        <v>BENEFICIOS ASSISTENCIAIS DECORRENTES DO AUXILIO-FUNERAL E NA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ORDINARIOS</v>
      </c>
      <c r="J19" s="47" t="str">
        <f>+'[1]Access-Set'!L19</f>
        <v>3</v>
      </c>
      <c r="K19" s="50"/>
      <c r="L19" s="50"/>
      <c r="M19" s="50"/>
      <c r="N19" s="50">
        <v>0</v>
      </c>
      <c r="O19" s="50"/>
      <c r="P19" s="52">
        <f>+'[1]Access-Set'!M19</f>
        <v>5987.16</v>
      </c>
      <c r="Q19" s="52"/>
      <c r="R19" s="52">
        <f t="shared" si="0"/>
        <v>5987.16</v>
      </c>
      <c r="S19" s="52">
        <f>+'[1]Access-Set'!N19</f>
        <v>5987.16</v>
      </c>
      <c r="T19" s="53">
        <f t="shared" si="1"/>
        <v>1</v>
      </c>
      <c r="U19" s="52">
        <f>+'[1]Access-Set'!O19</f>
        <v>5987.16</v>
      </c>
      <c r="V19" s="53">
        <f t="shared" si="2"/>
        <v>1</v>
      </c>
      <c r="W19" s="52">
        <f>+'[1]Access-Set'!P19</f>
        <v>5987.16</v>
      </c>
      <c r="X19" s="53">
        <f t="shared" si="3"/>
        <v>1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+CONCATENATE('[1]Access-Set'!C20,".",'[1]Access-Set'!D20)</f>
        <v>02.331</v>
      </c>
      <c r="D20" s="47" t="str">
        <f>+CONCATENATE('[1]Access-Set'!E20,".",'[1]Access-Set'!G20)</f>
        <v>0569.2010</v>
      </c>
      <c r="E20" s="48" t="str">
        <f>+'[1]Access-Set'!F20</f>
        <v>PRESTACAO JURISDICIONAL NA JUSTICA FEDERAL</v>
      </c>
      <c r="F20" s="48" t="str">
        <f>+'[1]Access-Set'!H20</f>
        <v>ASSISTENCIA PRE-ESCOLAR AOS DEPENDENTES DOS SERVIDORES CIVIS</v>
      </c>
      <c r="G20" s="47" t="str">
        <f>IF('[1]Access-Set'!I20="1","F","S")</f>
        <v>F</v>
      </c>
      <c r="H20" s="47" t="str">
        <f>+'[1]Access-Set'!J20</f>
        <v>0100</v>
      </c>
      <c r="I20" s="48" t="str">
        <f>+'[1]Access-Set'!K20</f>
        <v>RECURSOS ORDINARIOS</v>
      </c>
      <c r="J20" s="47" t="str">
        <f>+'[1]Access-Set'!L20</f>
        <v>3</v>
      </c>
      <c r="K20" s="50"/>
      <c r="L20" s="50"/>
      <c r="M20" s="50"/>
      <c r="N20" s="50">
        <v>0</v>
      </c>
      <c r="O20" s="50"/>
      <c r="P20" s="52">
        <f>+'[1]Access-Set'!M20</f>
        <v>576384</v>
      </c>
      <c r="Q20" s="52"/>
      <c r="R20" s="52">
        <f t="shared" si="0"/>
        <v>576384</v>
      </c>
      <c r="S20" s="52">
        <f>+'[1]Access-Set'!N20</f>
        <v>576384</v>
      </c>
      <c r="T20" s="53">
        <f t="shared" si="1"/>
        <v>1</v>
      </c>
      <c r="U20" s="52">
        <f>+'[1]Access-Set'!O20</f>
        <v>390135.18</v>
      </c>
      <c r="V20" s="53">
        <f t="shared" si="2"/>
        <v>0.67686677631578951</v>
      </c>
      <c r="W20" s="52">
        <f>+'[1]Access-Set'!P20</f>
        <v>390135.18</v>
      </c>
      <c r="X20" s="53">
        <f t="shared" si="3"/>
        <v>0.67686677631578951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+CONCATENATE('[1]Access-Set'!C21,".",'[1]Access-Set'!D21)</f>
        <v>02.331</v>
      </c>
      <c r="D21" s="47" t="str">
        <f>+CONCATENATE('[1]Access-Set'!E21,".",'[1]Access-Set'!G21)</f>
        <v>0569.2012</v>
      </c>
      <c r="E21" s="48" t="str">
        <f>+'[1]Access-Set'!F21</f>
        <v>PRESTACAO JURISDICIONAL NA JUSTICA FEDERAL</v>
      </c>
      <c r="F21" s="48" t="str">
        <f>+'[1]Access-Set'!H21</f>
        <v>AUXILIO-ALIMENTACAO AOS SERVIDORES CIVIS, EMPREGADOS E MILIT</v>
      </c>
      <c r="G21" s="47" t="str">
        <f>IF('[1]Access-Set'!I21="1","F","S")</f>
        <v>F</v>
      </c>
      <c r="H21" s="47" t="str">
        <f>+'[1]Access-Set'!J21</f>
        <v>0100</v>
      </c>
      <c r="I21" s="48" t="str">
        <f>+'[1]Access-Set'!K21</f>
        <v>RECURSOS ORDINARIOS</v>
      </c>
      <c r="J21" s="47" t="str">
        <f>+'[1]Access-Set'!L21</f>
        <v>3</v>
      </c>
      <c r="K21" s="50"/>
      <c r="L21" s="50"/>
      <c r="M21" s="50"/>
      <c r="N21" s="50">
        <v>0</v>
      </c>
      <c r="O21" s="50"/>
      <c r="P21" s="52">
        <f>+'[1]Access-Set'!M21</f>
        <v>3428575</v>
      </c>
      <c r="Q21" s="52"/>
      <c r="R21" s="52">
        <f>N21-O21+P21+Q21</f>
        <v>3428575</v>
      </c>
      <c r="S21" s="52">
        <f>+'[1]Access-Set'!N21</f>
        <v>3428575</v>
      </c>
      <c r="T21" s="53">
        <f>IF(R21&gt;0,S21/R21,0)</f>
        <v>1</v>
      </c>
      <c r="U21" s="52">
        <f>+'[1]Access-Set'!O21</f>
        <v>2481813.13</v>
      </c>
      <c r="V21" s="53">
        <f>IF(R21&gt;0,U21/R21,0)</f>
        <v>0.72386140889436568</v>
      </c>
      <c r="W21" s="52">
        <f>+'[1]Access-Set'!P21</f>
        <v>2481813.13</v>
      </c>
      <c r="X21" s="53">
        <f>IF(R21&gt;0,W21/R21,0)</f>
        <v>0.72386140889436568</v>
      </c>
    </row>
    <row r="22" spans="1:24" ht="30.75" customHeight="1" thickBot="1" x14ac:dyDescent="0.25">
      <c r="A22" s="47" t="str">
        <f>+'[1]Access-Set'!A22</f>
        <v>12101</v>
      </c>
      <c r="B22" s="48" t="str">
        <f>+'[1]Access-Set'!B22</f>
        <v>JUSTICA FEDERAL DE PRIMEIRO GRAU</v>
      </c>
      <c r="C22" s="47" t="str">
        <f>+CONCATENATE('[1]Access-Set'!C22,".",'[1]Access-Set'!D22)</f>
        <v>09.272</v>
      </c>
      <c r="D22" s="47" t="str">
        <f>+CONCATENATE('[1]Access-Set'!E22,".",'[1]Access-Set'!G22)</f>
        <v>0089.0181</v>
      </c>
      <c r="E22" s="48" t="str">
        <f>+'[1]Access-Set'!F22</f>
        <v>PREVIDENCIA DE INATIVOS E PENSIONISTAS DA UNIAO</v>
      </c>
      <c r="F22" s="48" t="str">
        <f>+'[1]Access-Set'!H22</f>
        <v>APOSENTADORIAS E PENSOES - SERVIDORES CIVIS</v>
      </c>
      <c r="G22" s="47" t="str">
        <f>IF('[1]Access-Set'!I22="1","F","S")</f>
        <v>S</v>
      </c>
      <c r="H22" s="47" t="str">
        <f>+'[1]Access-Set'!J22</f>
        <v>0156</v>
      </c>
      <c r="I22" s="48" t="str">
        <f>+'[1]Access-Set'!K22</f>
        <v>CONTRIBUICAO PLANO SEGURIDADE SOCIAL SERVIDOR</v>
      </c>
      <c r="J22" s="47" t="str">
        <f>+'[1]Access-Set'!L22</f>
        <v>1</v>
      </c>
      <c r="K22" s="50"/>
      <c r="L22" s="50"/>
      <c r="M22" s="50"/>
      <c r="N22" s="50">
        <v>0</v>
      </c>
      <c r="O22" s="50"/>
      <c r="P22" s="52">
        <f>+'[1]Access-Set'!M22</f>
        <v>6771463.5700000003</v>
      </c>
      <c r="Q22" s="52"/>
      <c r="R22" s="52">
        <f>N22-O22+P22+Q22</f>
        <v>6771463.5700000003</v>
      </c>
      <c r="S22" s="52">
        <f>+'[1]Access-Set'!N22</f>
        <v>6771463.5700000003</v>
      </c>
      <c r="T22" s="53">
        <f>IF(R22&gt;0,S22/R22,0)</f>
        <v>1</v>
      </c>
      <c r="U22" s="52">
        <f>+'[1]Access-Set'!O22</f>
        <v>6771463.5700000003</v>
      </c>
      <c r="V22" s="53">
        <f>IF(R22&gt;0,U22/R22,0)</f>
        <v>1</v>
      </c>
      <c r="W22" s="52">
        <f>+'[1]Access-Set'!P22</f>
        <v>6736478.9699999997</v>
      </c>
      <c r="X22" s="53">
        <f>IF(R22&gt;0,W22/R22,0)</f>
        <v>0.99483352459356134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90297553.579999983</v>
      </c>
      <c r="Q23" s="56">
        <f>SUM(Q10:Q22)</f>
        <v>0</v>
      </c>
      <c r="R23" s="56">
        <f>SUM(R10:R22)</f>
        <v>90297553.579999983</v>
      </c>
      <c r="S23" s="56">
        <f>SUM(S10:S22)</f>
        <v>89638976.270000011</v>
      </c>
      <c r="T23" s="57">
        <f t="shared" si="1"/>
        <v>0.99270658745570006</v>
      </c>
      <c r="U23" s="56">
        <f>SUM(U10:U22)</f>
        <v>82326705.199999988</v>
      </c>
      <c r="V23" s="57">
        <f t="shared" si="2"/>
        <v>0.91172686231263012</v>
      </c>
      <c r="W23" s="56">
        <f>SUM(W10:W22)</f>
        <v>81988840.899999991</v>
      </c>
      <c r="X23" s="57">
        <f t="shared" si="3"/>
        <v>0.90798518508434667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2017-10-17T19:16:14Z</dcterms:created>
  <dcterms:modified xsi:type="dcterms:W3CDTF">2017-10-17T19:16:49Z</dcterms:modified>
</cp:coreProperties>
</file>