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Out!$A$1:$X$26</definedName>
  </definedNames>
  <calcPr calcId="145621" calcMode="manual"/>
</workbook>
</file>

<file path=xl/calcChain.xml><?xml version="1.0" encoding="utf-8"?>
<calcChain xmlns="http://schemas.openxmlformats.org/spreadsheetml/2006/main">
  <c r="W24" i="1" l="1"/>
  <c r="S24" i="1"/>
  <c r="Q24" i="1"/>
  <c r="X23" i="1"/>
  <c r="W23" i="1"/>
  <c r="U23" i="1"/>
  <c r="T23" i="1"/>
  <c r="S23" i="1"/>
  <c r="R23" i="1"/>
  <c r="V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J22" i="1"/>
  <c r="I22" i="1"/>
  <c r="H22" i="1"/>
  <c r="G22" i="1"/>
  <c r="F22" i="1"/>
  <c r="E22" i="1"/>
  <c r="D22" i="1"/>
  <c r="C22" i="1"/>
  <c r="B22" i="1"/>
  <c r="A22" i="1"/>
  <c r="X21" i="1"/>
  <c r="W21" i="1"/>
  <c r="U21" i="1"/>
  <c r="T21" i="1"/>
  <c r="S21" i="1"/>
  <c r="R21" i="1"/>
  <c r="V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P20" i="1"/>
  <c r="J20" i="1"/>
  <c r="I20" i="1"/>
  <c r="H20" i="1"/>
  <c r="G20" i="1"/>
  <c r="F20" i="1"/>
  <c r="E20" i="1"/>
  <c r="D20" i="1"/>
  <c r="C20" i="1"/>
  <c r="B20" i="1"/>
  <c r="A20" i="1"/>
  <c r="X19" i="1"/>
  <c r="W19" i="1"/>
  <c r="U19" i="1"/>
  <c r="T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J18" i="1"/>
  <c r="I18" i="1"/>
  <c r="H18" i="1"/>
  <c r="G18" i="1"/>
  <c r="F18" i="1"/>
  <c r="E18" i="1"/>
  <c r="D18" i="1"/>
  <c r="C18" i="1"/>
  <c r="B18" i="1"/>
  <c r="A18" i="1"/>
  <c r="X17" i="1"/>
  <c r="W17" i="1"/>
  <c r="U17" i="1"/>
  <c r="T17" i="1"/>
  <c r="S17" i="1"/>
  <c r="R17" i="1"/>
  <c r="V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P16" i="1"/>
  <c r="J16" i="1"/>
  <c r="I16" i="1"/>
  <c r="H16" i="1"/>
  <c r="G16" i="1"/>
  <c r="F16" i="1"/>
  <c r="E16" i="1"/>
  <c r="D16" i="1"/>
  <c r="C16" i="1"/>
  <c r="B16" i="1"/>
  <c r="A16" i="1"/>
  <c r="X15" i="1"/>
  <c r="W15" i="1"/>
  <c r="U15" i="1"/>
  <c r="T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J14" i="1"/>
  <c r="I14" i="1"/>
  <c r="H14" i="1"/>
  <c r="G14" i="1"/>
  <c r="F14" i="1"/>
  <c r="E14" i="1"/>
  <c r="D14" i="1"/>
  <c r="C14" i="1"/>
  <c r="B14" i="1"/>
  <c r="A14" i="1"/>
  <c r="X13" i="1"/>
  <c r="W13" i="1"/>
  <c r="U13" i="1"/>
  <c r="T13" i="1"/>
  <c r="S13" i="1"/>
  <c r="R13" i="1"/>
  <c r="V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J12" i="1"/>
  <c r="I12" i="1"/>
  <c r="H12" i="1"/>
  <c r="G12" i="1"/>
  <c r="F12" i="1"/>
  <c r="E12" i="1"/>
  <c r="D12" i="1"/>
  <c r="C12" i="1"/>
  <c r="B12" i="1"/>
  <c r="A12" i="1"/>
  <c r="X11" i="1"/>
  <c r="W11" i="1"/>
  <c r="U11" i="1"/>
  <c r="T11" i="1"/>
  <c r="S11" i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U24" i="1" s="1"/>
  <c r="S10" i="1"/>
  <c r="R10" i="1"/>
  <c r="V10" i="1" s="1"/>
  <c r="P10" i="1"/>
  <c r="P24" i="1" s="1"/>
  <c r="N10" i="1"/>
  <c r="J10" i="1"/>
  <c r="I10" i="1"/>
  <c r="H10" i="1"/>
  <c r="G10" i="1"/>
  <c r="F10" i="1"/>
  <c r="E10" i="1"/>
  <c r="D10" i="1"/>
  <c r="C10" i="1"/>
  <c r="B10" i="1"/>
  <c r="A10" i="1"/>
  <c r="V12" i="1" l="1"/>
  <c r="V16" i="1"/>
  <c r="V18" i="1"/>
  <c r="V20" i="1"/>
  <c r="T10" i="1"/>
  <c r="X10" i="1"/>
  <c r="T12" i="1"/>
  <c r="T14" i="1"/>
  <c r="X14" i="1"/>
  <c r="T16" i="1"/>
  <c r="T18" i="1"/>
  <c r="T20" i="1"/>
  <c r="T22" i="1"/>
  <c r="X22" i="1"/>
  <c r="R24" i="1"/>
  <c r="X24" i="1" l="1"/>
  <c r="T24" i="1"/>
  <c r="V2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<sst xmlns="http://schemas.openxmlformats.org/spreadsheetml/2006/main" count="55" uniqueCount="51">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</sst>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4044771</v>
          </cell>
          <cell r="N10">
            <v>4044767.51</v>
          </cell>
          <cell r="O10">
            <v>3684394.61</v>
          </cell>
          <cell r="P10">
            <v>3684394.61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390626</v>
          </cell>
          <cell r="N11">
            <v>160141.07</v>
          </cell>
          <cell r="O11">
            <v>34855.410000000003</v>
          </cell>
          <cell r="P11">
            <v>34855.410000000003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13061493</v>
          </cell>
          <cell r="N12">
            <v>13003175.949999999</v>
          </cell>
          <cell r="O12">
            <v>10382643.49</v>
          </cell>
          <cell r="P12">
            <v>10376627.890000001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1359201</v>
          </cell>
          <cell r="N13">
            <v>1359201</v>
          </cell>
          <cell r="O13">
            <v>931467.96</v>
          </cell>
          <cell r="P13">
            <v>931467.96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8992063.7200000007</v>
          </cell>
          <cell r="N14">
            <v>8992063.7200000007</v>
          </cell>
          <cell r="O14">
            <v>8992063.7200000007</v>
          </cell>
          <cell r="P14">
            <v>8992063.7200000007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PESSOAL ATIVO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53670492.799999997</v>
          </cell>
          <cell r="N15">
            <v>53670492.799999997</v>
          </cell>
          <cell r="O15">
            <v>53666203.100000001</v>
          </cell>
          <cell r="P15">
            <v>53513261.990000002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1673657</v>
          </cell>
          <cell r="N16">
            <v>1673656.74</v>
          </cell>
          <cell r="O16">
            <v>1260660.42</v>
          </cell>
          <cell r="P16">
            <v>1260660.42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15000</v>
          </cell>
          <cell r="N17">
            <v>6620</v>
          </cell>
          <cell r="O17">
            <v>6620</v>
          </cell>
          <cell r="P17">
            <v>6620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0569</v>
          </cell>
          <cell r="F18" t="str">
            <v>PRESTACAO JURISDICIONAL NA JUSTICA FEDERAL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2391076</v>
          </cell>
          <cell r="N18">
            <v>2122322.7400000002</v>
          </cell>
          <cell r="O18">
            <v>1590270.75</v>
          </cell>
          <cell r="P18">
            <v>1590270.75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00M1</v>
          </cell>
          <cell r="H19" t="str">
            <v>BENEFICIOS ASSISTENCIAIS DECORRENTES DO AUXILIO-FUNERAL E NA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6578.48</v>
          </cell>
          <cell r="N19">
            <v>6578.48</v>
          </cell>
          <cell r="O19">
            <v>6578.48</v>
          </cell>
          <cell r="P19">
            <v>6578.48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2010</v>
          </cell>
          <cell r="H20" t="str">
            <v>ASSISTENCIA PRE-ESCOLAR AOS DEPENDENTES DOS SERVIDORES CIVIS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576384</v>
          </cell>
          <cell r="N20">
            <v>576384</v>
          </cell>
          <cell r="O20">
            <v>441342.5</v>
          </cell>
          <cell r="P20">
            <v>441342.5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0569</v>
          </cell>
          <cell r="F21" t="str">
            <v>PRESTACAO JURISDICIONAL NA JUSTICA FEDERAL</v>
          </cell>
          <cell r="G21" t="str">
            <v>2012</v>
          </cell>
          <cell r="H21" t="str">
            <v>AUXILIO-ALIMENTACAO AOS SERVIDORES CIVIS, EMPREGADOS E MILIT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3428575</v>
          </cell>
          <cell r="N21">
            <v>3428575</v>
          </cell>
          <cell r="O21">
            <v>2774611.86</v>
          </cell>
          <cell r="P21">
            <v>2774611.86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0156</v>
          </cell>
          <cell r="K22" t="str">
            <v>CONTRIBUICAO PLANO SEGURIDADE SOCIAL SERVIDOR</v>
          </cell>
          <cell r="L22" t="str">
            <v>1</v>
          </cell>
          <cell r="M22">
            <v>6771463.5700000003</v>
          </cell>
          <cell r="N22">
            <v>6771463.5700000003</v>
          </cell>
          <cell r="O22">
            <v>6771463.5700000003</v>
          </cell>
          <cell r="P22">
            <v>6771463.5700000003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09</v>
          </cell>
          <cell r="D23" t="str">
            <v>272</v>
          </cell>
          <cell r="E23" t="str">
            <v>0089</v>
          </cell>
          <cell r="F23" t="str">
            <v>PREVIDENCIA DE INATIVOS E PENSIONISTAS DA UNIAO</v>
          </cell>
          <cell r="G23" t="str">
            <v>0181</v>
          </cell>
          <cell r="H23" t="str">
            <v>APOSENTADORIAS E PENSOES - SERVIDORES CIVIS</v>
          </cell>
          <cell r="I23" t="str">
            <v>2</v>
          </cell>
          <cell r="J23" t="str">
            <v>0169</v>
          </cell>
          <cell r="K23" t="str">
            <v>CONTRIB.PATRONAL P/PLANO DE SEGURID.SOC.SERV.</v>
          </cell>
          <cell r="L23" t="str">
            <v>1</v>
          </cell>
          <cell r="M23">
            <v>757460.51</v>
          </cell>
          <cell r="N23">
            <v>757460.51</v>
          </cell>
          <cell r="O23">
            <v>757460.51</v>
          </cell>
          <cell r="P23">
            <v>721899.53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tabSelected="1" view="pageBreakPreview" zoomScale="70" zoomScaleNormal="10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42644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+CONCATENATE('[1]Access-Out'!C10,".",'[1]Access-Out'!D10)</f>
        <v>02.061</v>
      </c>
      <c r="D10" s="39" t="str">
        <f>+CONCATENATE('[1]Access-Out'!E10,".",'[1]Access-Out'!G10)</f>
        <v>0569.4224</v>
      </c>
      <c r="E10" s="38" t="str">
        <f>+'[1]Access-Out'!F10</f>
        <v>PRESTACAO JURISDICIONAL NA JUSTICA FEDERAL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ORDINARIOS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+'[1]Access-Out'!M10</f>
        <v>4044771</v>
      </c>
      <c r="Q10" s="45"/>
      <c r="R10" s="45">
        <f>N10-O10+P10+Q10</f>
        <v>4044771</v>
      </c>
      <c r="S10" s="45">
        <f>+'[1]Access-Out'!N10</f>
        <v>4044767.51</v>
      </c>
      <c r="T10" s="46">
        <f>IF(R10&gt;0,S10/R10,0)</f>
        <v>0.99999913715757949</v>
      </c>
      <c r="U10" s="45">
        <f>+'[1]Access-Out'!O10</f>
        <v>3684394.61</v>
      </c>
      <c r="V10" s="46">
        <f>IF(R10&gt;0,U10/R10,0)</f>
        <v>0.91090314136449257</v>
      </c>
      <c r="W10" s="45">
        <f>+'[1]Access-Out'!P10</f>
        <v>3684394.61</v>
      </c>
      <c r="X10" s="46">
        <f>IF(R10&gt;0,W10/R10,0)</f>
        <v>0.91090314136449257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+CONCATENATE('[1]Access-Out'!C11,".",'[1]Access-Out'!D11)</f>
        <v>02.061</v>
      </c>
      <c r="D11" s="47" t="str">
        <f>+CONCATENATE('[1]Access-Out'!E11,".",'[1]Access-Out'!G11)</f>
        <v>0569.4257</v>
      </c>
      <c r="E11" s="48" t="str">
        <f>+'[1]Access-Out'!F11</f>
        <v>PRESTACAO JURISDICIONAL NA JUSTICA FEDERAL</v>
      </c>
      <c r="F11" s="49" t="str">
        <f>+'[1]Access-Out'!H11</f>
        <v>JULGAMENTO DE CAUSAS NA JUSTICA FEDERAL</v>
      </c>
      <c r="G11" s="47" t="str">
        <f>IF('[1]Access-Out'!I11="1","F","S")</f>
        <v>F</v>
      </c>
      <c r="H11" s="47" t="str">
        <f>+'[1]Access-Out'!J11</f>
        <v>0100</v>
      </c>
      <c r="I11" s="48" t="str">
        <f>+'[1]Access-Out'!K11</f>
        <v>RECURSOS ORDINARIOS</v>
      </c>
      <c r="J11" s="47" t="str">
        <f>+'[1]Access-Out'!L11</f>
        <v>4</v>
      </c>
      <c r="K11" s="50"/>
      <c r="L11" s="50"/>
      <c r="M11" s="50"/>
      <c r="N11" s="51">
        <v>0</v>
      </c>
      <c r="O11" s="50"/>
      <c r="P11" s="52">
        <f>+'[1]Access-Out'!M11</f>
        <v>390626</v>
      </c>
      <c r="Q11" s="52"/>
      <c r="R11" s="52">
        <f t="shared" ref="R11:R20" si="0">N11-O11+P11+Q11</f>
        <v>390626</v>
      </c>
      <c r="S11" s="52">
        <f>+'[1]Access-Out'!N11</f>
        <v>160141.07</v>
      </c>
      <c r="T11" s="53">
        <f t="shared" ref="T11:T24" si="1">IF(R11&gt;0,S11/R11,0)</f>
        <v>0.4099600897021704</v>
      </c>
      <c r="U11" s="52">
        <f>+'[1]Access-Out'!O11</f>
        <v>34855.410000000003</v>
      </c>
      <c r="V11" s="53">
        <f t="shared" ref="V11:V24" si="2">IF(R11&gt;0,U11/R11,0)</f>
        <v>8.9229621172169801E-2</v>
      </c>
      <c r="W11" s="52">
        <f>+'[1]Access-Out'!P11</f>
        <v>34855.410000000003</v>
      </c>
      <c r="X11" s="53">
        <f t="shared" ref="X11:X24" si="3">IF(R11&gt;0,W11/R11,0)</f>
        <v>8.9229621172169801E-2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+CONCATENATE('[1]Access-Out'!C12,".",'[1]Access-Out'!D12)</f>
        <v>02.061</v>
      </c>
      <c r="D12" s="47" t="str">
        <f>+CONCATENATE('[1]Access-Out'!E12,".",'[1]Access-Out'!G12)</f>
        <v>0569.4257</v>
      </c>
      <c r="E12" s="48" t="str">
        <f>+'[1]Access-Out'!F12</f>
        <v>PRESTACAO JURISDICIONAL NA JUSTICA FEDERAL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ORDINARIOS</v>
      </c>
      <c r="J12" s="47" t="str">
        <f>+'[1]Access-Out'!L12</f>
        <v>3</v>
      </c>
      <c r="K12" s="52"/>
      <c r="L12" s="52"/>
      <c r="M12" s="52"/>
      <c r="N12" s="50">
        <v>0</v>
      </c>
      <c r="O12" s="52"/>
      <c r="P12" s="52">
        <f>+'[1]Access-Out'!M12</f>
        <v>13061493</v>
      </c>
      <c r="Q12" s="52"/>
      <c r="R12" s="52">
        <f t="shared" si="0"/>
        <v>13061493</v>
      </c>
      <c r="S12" s="52">
        <f>+'[1]Access-Out'!N12</f>
        <v>13003175.949999999</v>
      </c>
      <c r="T12" s="53">
        <f t="shared" si="1"/>
        <v>0.9955351926460474</v>
      </c>
      <c r="U12" s="52">
        <f>+'[1]Access-Out'!O12</f>
        <v>10382643.49</v>
      </c>
      <c r="V12" s="53">
        <f t="shared" si="2"/>
        <v>0.79490480069927694</v>
      </c>
      <c r="W12" s="52">
        <f>+'[1]Access-Out'!P12</f>
        <v>10376627.890000001</v>
      </c>
      <c r="X12" s="53">
        <f t="shared" si="3"/>
        <v>0.79444424079238118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+CONCATENATE('[1]Access-Out'!C13,".",'[1]Access-Out'!D13)</f>
        <v>02.061</v>
      </c>
      <c r="D13" s="47" t="str">
        <f>+CONCATENATE('[1]Access-Out'!E13,".",'[1]Access-Out'!G13)</f>
        <v>0569.4257</v>
      </c>
      <c r="E13" s="48" t="str">
        <f>+'[1]Access-Out'!F13</f>
        <v>PRESTACAO JURISDICIONAL NA JUSTICA FEDERAL</v>
      </c>
      <c r="F13" s="48" t="str">
        <f>+'[1]Access-Out'!H13</f>
        <v>JULGAMENTO DE CAUSAS NA JUSTICA FEDERAL</v>
      </c>
      <c r="G13" s="47" t="str">
        <f>IF('[1]Access-Out'!I13="1","F","S")</f>
        <v>F</v>
      </c>
      <c r="H13" s="47" t="str">
        <f>+'[1]Access-Out'!J13</f>
        <v>0181</v>
      </c>
      <c r="I13" s="48" t="str">
        <f>+'[1]Access-Out'!K13</f>
        <v>RECURSOS DE CONVENIOS</v>
      </c>
      <c r="J13" s="47" t="str">
        <f>+'[1]Access-Out'!L13</f>
        <v>3</v>
      </c>
      <c r="K13" s="52"/>
      <c r="L13" s="52"/>
      <c r="M13" s="52"/>
      <c r="N13" s="50">
        <v>0</v>
      </c>
      <c r="O13" s="52"/>
      <c r="P13" s="52">
        <f>+'[1]Access-Out'!M13</f>
        <v>1359201</v>
      </c>
      <c r="Q13" s="52"/>
      <c r="R13" s="52">
        <f t="shared" si="0"/>
        <v>1359201</v>
      </c>
      <c r="S13" s="52">
        <f>+'[1]Access-Out'!N13</f>
        <v>1359201</v>
      </c>
      <c r="T13" s="53">
        <f t="shared" si="1"/>
        <v>1</v>
      </c>
      <c r="U13" s="52">
        <f>+'[1]Access-Out'!O13</f>
        <v>931467.96</v>
      </c>
      <c r="V13" s="53">
        <f t="shared" si="2"/>
        <v>0.685305528762854</v>
      </c>
      <c r="W13" s="52">
        <f>+'[1]Access-Out'!P13</f>
        <v>931467.96</v>
      </c>
      <c r="X13" s="53">
        <f t="shared" si="3"/>
        <v>0.685305528762854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+CONCATENATE('[1]Access-Out'!C14,".",'[1]Access-Out'!D14)</f>
        <v>02.122</v>
      </c>
      <c r="D14" s="47" t="str">
        <f>+CONCATENATE('[1]Access-Out'!E14,".",'[1]Access-Out'!G14)</f>
        <v>0569.09HB</v>
      </c>
      <c r="E14" s="48" t="str">
        <f>+'[1]Access-Out'!F14</f>
        <v>PRESTACAO JURISDICIONAL NA JUSTICA FEDERAL</v>
      </c>
      <c r="F14" s="48" t="str">
        <f>+'[1]Access-Out'!H14</f>
        <v>CONTRIBUICAO DA UNIAO, DE SUAS AUTARQUIAS E FUNDACOES PARA O</v>
      </c>
      <c r="G14" s="47" t="str">
        <f>IF('[1]Access-Out'!I14="1","F","S")</f>
        <v>F</v>
      </c>
      <c r="H14" s="47" t="str">
        <f>+'[1]Access-Out'!J14</f>
        <v>0100</v>
      </c>
      <c r="I14" s="48" t="str">
        <f>+'[1]Access-Out'!K14</f>
        <v>RECURSOS ORDINARIOS</v>
      </c>
      <c r="J14" s="47" t="str">
        <f>+'[1]Access-Out'!L14</f>
        <v>1</v>
      </c>
      <c r="K14" s="52"/>
      <c r="L14" s="52"/>
      <c r="M14" s="52"/>
      <c r="N14" s="50">
        <v>0</v>
      </c>
      <c r="O14" s="52"/>
      <c r="P14" s="52">
        <f>+'[1]Access-Out'!M14</f>
        <v>8992063.7200000007</v>
      </c>
      <c r="Q14" s="52"/>
      <c r="R14" s="52">
        <f t="shared" si="0"/>
        <v>8992063.7200000007</v>
      </c>
      <c r="S14" s="52">
        <f>+'[1]Access-Out'!N14</f>
        <v>8992063.7200000007</v>
      </c>
      <c r="T14" s="53">
        <f t="shared" si="1"/>
        <v>1</v>
      </c>
      <c r="U14" s="52">
        <f>+'[1]Access-Out'!O14</f>
        <v>8992063.7200000007</v>
      </c>
      <c r="V14" s="53">
        <f t="shared" si="2"/>
        <v>1</v>
      </c>
      <c r="W14" s="52">
        <f>+'[1]Access-Out'!P14</f>
        <v>8992063.7200000007</v>
      </c>
      <c r="X14" s="53">
        <f t="shared" si="3"/>
        <v>1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+CONCATENATE('[1]Access-Out'!C15,".",'[1]Access-Out'!D15)</f>
        <v>02.122</v>
      </c>
      <c r="D15" s="47" t="str">
        <f>+CONCATENATE('[1]Access-Out'!E15,".",'[1]Access-Out'!G15)</f>
        <v>0569.20TP</v>
      </c>
      <c r="E15" s="48" t="str">
        <f>+'[1]Access-Out'!F15</f>
        <v>PRESTACAO JURISDICIONAL NA JUSTICA FEDERAL</v>
      </c>
      <c r="F15" s="48" t="str">
        <f>+'[1]Access-Out'!H15</f>
        <v>PESSOAL ATIVO DA UNIAO</v>
      </c>
      <c r="G15" s="47" t="str">
        <f>IF('[1]Access-Out'!I15="1","F","S")</f>
        <v>F</v>
      </c>
      <c r="H15" s="47" t="str">
        <f>+'[1]Access-Out'!J15</f>
        <v>0100</v>
      </c>
      <c r="I15" s="48" t="str">
        <f>+'[1]Access-Out'!K15</f>
        <v>RECURSOS ORDINARIOS</v>
      </c>
      <c r="J15" s="47" t="str">
        <f>+'[1]Access-Out'!L15</f>
        <v>1</v>
      </c>
      <c r="K15" s="50"/>
      <c r="L15" s="50"/>
      <c r="M15" s="50"/>
      <c r="N15" s="50">
        <v>0</v>
      </c>
      <c r="O15" s="50"/>
      <c r="P15" s="52">
        <f>+'[1]Access-Out'!M15</f>
        <v>53670492.799999997</v>
      </c>
      <c r="Q15" s="52"/>
      <c r="R15" s="52">
        <f t="shared" si="0"/>
        <v>53670492.799999997</v>
      </c>
      <c r="S15" s="52">
        <f>+'[1]Access-Out'!N15</f>
        <v>53670492.799999997</v>
      </c>
      <c r="T15" s="53">
        <f t="shared" si="1"/>
        <v>1</v>
      </c>
      <c r="U15" s="52">
        <f>+'[1]Access-Out'!O15</f>
        <v>53666203.100000001</v>
      </c>
      <c r="V15" s="53">
        <f t="shared" si="2"/>
        <v>0.99992007340018318</v>
      </c>
      <c r="W15" s="52">
        <f>+'[1]Access-Out'!P15</f>
        <v>53513261.990000002</v>
      </c>
      <c r="X15" s="53">
        <f t="shared" si="3"/>
        <v>0.99707044221513097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+CONCATENATE('[1]Access-Out'!C16,".",'[1]Access-Out'!D16)</f>
        <v>02.122</v>
      </c>
      <c r="D16" s="47" t="str">
        <f>+CONCATENATE('[1]Access-Out'!E16,".",'[1]Access-Out'!G16)</f>
        <v>0569.216H</v>
      </c>
      <c r="E16" s="48" t="str">
        <f>+'[1]Access-Out'!F16</f>
        <v>PRESTACAO JURISDICIONAL NA JUSTICA FEDERAL</v>
      </c>
      <c r="F16" s="48" t="str">
        <f>+'[1]Access-Out'!H16</f>
        <v>AJUDA DE CUSTO PARA MORADIA OU AUXILIO-MORADIA A AGENTES PUB</v>
      </c>
      <c r="G16" s="47" t="str">
        <f>IF('[1]Access-Out'!I16="1","F","S")</f>
        <v>F</v>
      </c>
      <c r="H16" s="47" t="str">
        <f>+'[1]Access-Out'!J16</f>
        <v>0100</v>
      </c>
      <c r="I16" s="48" t="str">
        <f>+'[1]Access-Out'!K16</f>
        <v>RECURSOS ORDINARIOS</v>
      </c>
      <c r="J16" s="47" t="str">
        <f>+'[1]Access-Out'!L16</f>
        <v>3</v>
      </c>
      <c r="K16" s="52"/>
      <c r="L16" s="52"/>
      <c r="M16" s="52"/>
      <c r="N16" s="50">
        <v>0</v>
      </c>
      <c r="O16" s="52"/>
      <c r="P16" s="52">
        <f>+'[1]Access-Out'!M16</f>
        <v>1673657</v>
      </c>
      <c r="Q16" s="52"/>
      <c r="R16" s="52">
        <f t="shared" si="0"/>
        <v>1673657</v>
      </c>
      <c r="S16" s="52">
        <f>+'[1]Access-Out'!N16</f>
        <v>1673656.74</v>
      </c>
      <c r="T16" s="53">
        <f t="shared" si="1"/>
        <v>0.99999984465156244</v>
      </c>
      <c r="U16" s="52">
        <f>+'[1]Access-Out'!O16</f>
        <v>1260660.42</v>
      </c>
      <c r="V16" s="53">
        <f t="shared" si="2"/>
        <v>0.75323702526861835</v>
      </c>
      <c r="W16" s="52">
        <f>+'[1]Access-Out'!P16</f>
        <v>1260660.42</v>
      </c>
      <c r="X16" s="53">
        <f t="shared" si="3"/>
        <v>0.75323702526861835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+CONCATENATE('[1]Access-Out'!C17,".",'[1]Access-Out'!D17)</f>
        <v>02.301</v>
      </c>
      <c r="D17" s="47" t="str">
        <f>+CONCATENATE('[1]Access-Out'!E17,".",'[1]Access-Out'!G17)</f>
        <v>0569.2004</v>
      </c>
      <c r="E17" s="48" t="str">
        <f>+'[1]Access-Out'!F17</f>
        <v>PRESTACAO JURISDICIONAL NA JUSTICA FEDERAL</v>
      </c>
      <c r="F17" s="48" t="str">
        <f>+'[1]Access-Out'!H17</f>
        <v>ASSISTENCIA MEDICA E ODONTOLOGICA AOS SERVIDORES CIVIS, EMPR</v>
      </c>
      <c r="G17" s="47" t="str">
        <f>IF('[1]Access-Out'!I17="1","F","S")</f>
        <v>S</v>
      </c>
      <c r="H17" s="47" t="str">
        <f>+'[1]Access-Out'!J17</f>
        <v>0100</v>
      </c>
      <c r="I17" s="48" t="str">
        <f>+'[1]Access-Out'!K17</f>
        <v>RECURSOS ORDINARIOS</v>
      </c>
      <c r="J17" s="47" t="str">
        <f>+'[1]Access-Out'!L17</f>
        <v>4</v>
      </c>
      <c r="K17" s="52"/>
      <c r="L17" s="52"/>
      <c r="M17" s="52"/>
      <c r="N17" s="50">
        <v>0</v>
      </c>
      <c r="O17" s="52"/>
      <c r="P17" s="52">
        <f>+'[1]Access-Out'!M17</f>
        <v>15000</v>
      </c>
      <c r="Q17" s="52"/>
      <c r="R17" s="52">
        <f t="shared" si="0"/>
        <v>15000</v>
      </c>
      <c r="S17" s="52">
        <f>+'[1]Access-Out'!N17</f>
        <v>6620</v>
      </c>
      <c r="T17" s="53">
        <f t="shared" si="1"/>
        <v>0.44133333333333336</v>
      </c>
      <c r="U17" s="52">
        <f>+'[1]Access-Out'!O17</f>
        <v>6620</v>
      </c>
      <c r="V17" s="53">
        <f t="shared" si="2"/>
        <v>0.44133333333333336</v>
      </c>
      <c r="W17" s="52">
        <f>+'[1]Access-Out'!P17</f>
        <v>6620</v>
      </c>
      <c r="X17" s="53">
        <f t="shared" si="3"/>
        <v>0.44133333333333336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+CONCATENATE('[1]Access-Out'!C18,".",'[1]Access-Out'!D18)</f>
        <v>02.301</v>
      </c>
      <c r="D18" s="47" t="str">
        <f>+CONCATENATE('[1]Access-Out'!E18,".",'[1]Access-Out'!G18)</f>
        <v>0569.2004</v>
      </c>
      <c r="E18" s="48" t="str">
        <f>+'[1]Access-Out'!F18</f>
        <v>PRESTACAO JURISDICIONAL NA JUSTICA FEDERAL</v>
      </c>
      <c r="F18" s="48" t="str">
        <f>+'[1]Access-Out'!H18</f>
        <v>ASSISTENCIA MEDICA E ODONTOLOGICA AOS SERVIDORES CIVIS, EMPR</v>
      </c>
      <c r="G18" s="47" t="str">
        <f>IF('[1]Access-Out'!I18="1","F","S")</f>
        <v>S</v>
      </c>
      <c r="H18" s="47" t="str">
        <f>+'[1]Access-Out'!J18</f>
        <v>0100</v>
      </c>
      <c r="I18" s="48" t="str">
        <f>+'[1]Access-Out'!K18</f>
        <v>RECURSOS ORDINARIOS</v>
      </c>
      <c r="J18" s="47" t="str">
        <f>+'[1]Access-Out'!L18</f>
        <v>3</v>
      </c>
      <c r="K18" s="50"/>
      <c r="L18" s="50"/>
      <c r="M18" s="50"/>
      <c r="N18" s="50">
        <v>0</v>
      </c>
      <c r="O18" s="50"/>
      <c r="P18" s="52">
        <f>+'[1]Access-Out'!M18</f>
        <v>2391076</v>
      </c>
      <c r="Q18" s="52"/>
      <c r="R18" s="52">
        <f t="shared" si="0"/>
        <v>2391076</v>
      </c>
      <c r="S18" s="52">
        <f>+'[1]Access-Out'!N18</f>
        <v>2122322.7400000002</v>
      </c>
      <c r="T18" s="53">
        <f t="shared" si="1"/>
        <v>0.88760154005978908</v>
      </c>
      <c r="U18" s="52">
        <f>+'[1]Access-Out'!O18</f>
        <v>1590270.75</v>
      </c>
      <c r="V18" s="53">
        <f t="shared" si="2"/>
        <v>0.66508582328625276</v>
      </c>
      <c r="W18" s="52">
        <f>+'[1]Access-Out'!P18</f>
        <v>1590270.75</v>
      </c>
      <c r="X18" s="53">
        <f t="shared" si="3"/>
        <v>0.66508582328625276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+CONCATENATE('[1]Access-Out'!C19,".",'[1]Access-Out'!D19)</f>
        <v>02.331</v>
      </c>
      <c r="D19" s="47" t="str">
        <f>+CONCATENATE('[1]Access-Out'!E19,".",'[1]Access-Out'!G19)</f>
        <v>0569.00M1</v>
      </c>
      <c r="E19" s="48" t="str">
        <f>+'[1]Access-Out'!F19</f>
        <v>PRESTACAO JURISDICIONAL NA JUSTICA FEDERAL</v>
      </c>
      <c r="F19" s="48" t="str">
        <f>+'[1]Access-Out'!H19</f>
        <v>BENEFICIOS ASSISTENCIAIS DECORRENTES DO AUXILIO-FUNERAL E NA</v>
      </c>
      <c r="G19" s="47" t="str">
        <f>IF('[1]Access-Out'!I19="1","F","S")</f>
        <v>F</v>
      </c>
      <c r="H19" s="47" t="str">
        <f>+'[1]Access-Out'!J19</f>
        <v>0100</v>
      </c>
      <c r="I19" s="48" t="str">
        <f>+'[1]Access-Out'!K19</f>
        <v>RECURSOS ORDINARIOS</v>
      </c>
      <c r="J19" s="47" t="str">
        <f>+'[1]Access-Out'!L19</f>
        <v>3</v>
      </c>
      <c r="K19" s="50"/>
      <c r="L19" s="50"/>
      <c r="M19" s="50"/>
      <c r="N19" s="50">
        <v>0</v>
      </c>
      <c r="O19" s="50"/>
      <c r="P19" s="52">
        <f>+'[1]Access-Out'!M19</f>
        <v>6578.48</v>
      </c>
      <c r="Q19" s="52"/>
      <c r="R19" s="52">
        <f t="shared" si="0"/>
        <v>6578.48</v>
      </c>
      <c r="S19" s="52">
        <f>+'[1]Access-Out'!N19</f>
        <v>6578.48</v>
      </c>
      <c r="T19" s="53">
        <f t="shared" si="1"/>
        <v>1</v>
      </c>
      <c r="U19" s="52">
        <f>+'[1]Access-Out'!O19</f>
        <v>6578.48</v>
      </c>
      <c r="V19" s="53">
        <f t="shared" si="2"/>
        <v>1</v>
      </c>
      <c r="W19" s="52">
        <f>+'[1]Access-Out'!P19</f>
        <v>6578.48</v>
      </c>
      <c r="X19" s="53">
        <f t="shared" si="3"/>
        <v>1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+CONCATENATE('[1]Access-Out'!C20,".",'[1]Access-Out'!D20)</f>
        <v>02.331</v>
      </c>
      <c r="D20" s="47" t="str">
        <f>+CONCATENATE('[1]Access-Out'!E20,".",'[1]Access-Out'!G20)</f>
        <v>0569.2010</v>
      </c>
      <c r="E20" s="48" t="str">
        <f>+'[1]Access-Out'!F20</f>
        <v>PRESTACAO JURISDICIONAL NA JUSTICA FEDERAL</v>
      </c>
      <c r="F20" s="48" t="str">
        <f>+'[1]Access-Out'!H20</f>
        <v>ASSISTENCIA PRE-ESCOLAR AOS DEPENDENTES DOS SERVIDORES CIVIS</v>
      </c>
      <c r="G20" s="47" t="str">
        <f>IF('[1]Access-Out'!I20="1","F","S")</f>
        <v>F</v>
      </c>
      <c r="H20" s="47" t="str">
        <f>+'[1]Access-Out'!J20</f>
        <v>0100</v>
      </c>
      <c r="I20" s="48" t="str">
        <f>+'[1]Access-Out'!K20</f>
        <v>RECURSOS ORDINARIOS</v>
      </c>
      <c r="J20" s="47" t="str">
        <f>+'[1]Access-Out'!L20</f>
        <v>3</v>
      </c>
      <c r="K20" s="50"/>
      <c r="L20" s="50"/>
      <c r="M20" s="50"/>
      <c r="N20" s="50">
        <v>0</v>
      </c>
      <c r="O20" s="50"/>
      <c r="P20" s="52">
        <f>+'[1]Access-Out'!M20</f>
        <v>576384</v>
      </c>
      <c r="Q20" s="52"/>
      <c r="R20" s="52">
        <f t="shared" si="0"/>
        <v>576384</v>
      </c>
      <c r="S20" s="52">
        <f>+'[1]Access-Out'!N20</f>
        <v>576384</v>
      </c>
      <c r="T20" s="53">
        <f t="shared" si="1"/>
        <v>1</v>
      </c>
      <c r="U20" s="52">
        <f>+'[1]Access-Out'!O20</f>
        <v>441342.5</v>
      </c>
      <c r="V20" s="53">
        <f t="shared" si="2"/>
        <v>0.76570914529202749</v>
      </c>
      <c r="W20" s="52">
        <f>+'[1]Access-Out'!P20</f>
        <v>441342.5</v>
      </c>
      <c r="X20" s="53">
        <f t="shared" si="3"/>
        <v>0.76570914529202749</v>
      </c>
    </row>
    <row r="21" spans="1:24" ht="30.75" customHeight="1" x14ac:dyDescent="0.2">
      <c r="A21" s="47" t="str">
        <f>+'[1]Access-Out'!A21</f>
        <v>12101</v>
      </c>
      <c r="B21" s="48" t="str">
        <f>+'[1]Access-Out'!B21</f>
        <v>JUSTICA FEDERAL DE PRIMEIRO GRAU</v>
      </c>
      <c r="C21" s="47" t="str">
        <f>+CONCATENATE('[1]Access-Out'!C21,".",'[1]Access-Out'!D21)</f>
        <v>02.331</v>
      </c>
      <c r="D21" s="47" t="str">
        <f>+CONCATENATE('[1]Access-Out'!E21,".",'[1]Access-Out'!G21)</f>
        <v>0569.2012</v>
      </c>
      <c r="E21" s="48" t="str">
        <f>+'[1]Access-Out'!F21</f>
        <v>PRESTACAO JURISDICIONAL NA JUSTICA FEDERAL</v>
      </c>
      <c r="F21" s="48" t="str">
        <f>+'[1]Access-Out'!H21</f>
        <v>AUXILIO-ALIMENTACAO AOS SERVIDORES CIVIS, EMPREGADOS E MILIT</v>
      </c>
      <c r="G21" s="47" t="str">
        <f>IF('[1]Access-Out'!I21="1","F","S")</f>
        <v>F</v>
      </c>
      <c r="H21" s="47" t="str">
        <f>+'[1]Access-Out'!J21</f>
        <v>0100</v>
      </c>
      <c r="I21" s="48" t="str">
        <f>+'[1]Access-Out'!K21</f>
        <v>RECURSOS ORDINARIOS</v>
      </c>
      <c r="J21" s="47" t="str">
        <f>+'[1]Access-Out'!L21</f>
        <v>3</v>
      </c>
      <c r="K21" s="50"/>
      <c r="L21" s="50"/>
      <c r="M21" s="50"/>
      <c r="N21" s="50">
        <v>0</v>
      </c>
      <c r="O21" s="50"/>
      <c r="P21" s="52">
        <f>+'[1]Access-Out'!M21</f>
        <v>3428575</v>
      </c>
      <c r="Q21" s="52"/>
      <c r="R21" s="52">
        <f>N21-O21+P21+Q21</f>
        <v>3428575</v>
      </c>
      <c r="S21" s="52">
        <f>+'[1]Access-Out'!N21</f>
        <v>3428575</v>
      </c>
      <c r="T21" s="53">
        <f>IF(R21&gt;0,S21/R21,0)</f>
        <v>1</v>
      </c>
      <c r="U21" s="52">
        <f>+'[1]Access-Out'!O21</f>
        <v>2774611.86</v>
      </c>
      <c r="V21" s="53">
        <f>IF(R21&gt;0,U21/R21,0)</f>
        <v>0.80926094951984417</v>
      </c>
      <c r="W21" s="52">
        <f>+'[1]Access-Out'!P21</f>
        <v>2774611.86</v>
      </c>
      <c r="X21" s="53">
        <f>IF(R21&gt;0,W21/R21,0)</f>
        <v>0.80926094951984417</v>
      </c>
    </row>
    <row r="22" spans="1:24" ht="30.75" customHeight="1" x14ac:dyDescent="0.2">
      <c r="A22" s="47" t="str">
        <f>+'[1]Access-Out'!A22</f>
        <v>12101</v>
      </c>
      <c r="B22" s="48" t="str">
        <f>+'[1]Access-Out'!B22</f>
        <v>JUSTICA FEDERAL DE PRIMEIRO GRAU</v>
      </c>
      <c r="C22" s="47" t="str">
        <f>+CONCATENATE('[1]Access-Out'!C22,".",'[1]Access-Out'!D22)</f>
        <v>09.272</v>
      </c>
      <c r="D22" s="47" t="str">
        <f>+CONCATENATE('[1]Access-Out'!E22,".",'[1]Access-Out'!G22)</f>
        <v>0089.0181</v>
      </c>
      <c r="E22" s="48" t="str">
        <f>+'[1]Access-Out'!F22</f>
        <v>PREVIDENCIA DE INATIVOS E PENSIONISTAS DA UNIAO</v>
      </c>
      <c r="F22" s="48" t="str">
        <f>+'[1]Access-Out'!H22</f>
        <v>APOSENTADORIAS E PENSOES - SERVIDORES CIVIS</v>
      </c>
      <c r="G22" s="47" t="str">
        <f>IF('[1]Access-Out'!I22="1","F","S")</f>
        <v>S</v>
      </c>
      <c r="H22" s="47" t="str">
        <f>+'[1]Access-Out'!J22</f>
        <v>0156</v>
      </c>
      <c r="I22" s="48" t="str">
        <f>+'[1]Access-Out'!K22</f>
        <v>CONTRIBUICAO PLANO SEGURIDADE SOCIAL SERVIDOR</v>
      </c>
      <c r="J22" s="47" t="str">
        <f>+'[1]Access-Out'!L22</f>
        <v>1</v>
      </c>
      <c r="K22" s="50"/>
      <c r="L22" s="50"/>
      <c r="M22" s="50"/>
      <c r="N22" s="50">
        <v>0</v>
      </c>
      <c r="O22" s="50"/>
      <c r="P22" s="52">
        <f>+'[1]Access-Out'!M22</f>
        <v>6771463.5700000003</v>
      </c>
      <c r="Q22" s="52"/>
      <c r="R22" s="52">
        <f>N22-O22+P22+Q22</f>
        <v>6771463.5700000003</v>
      </c>
      <c r="S22" s="52">
        <f>+'[1]Access-Out'!N22</f>
        <v>6771463.5700000003</v>
      </c>
      <c r="T22" s="53">
        <f>IF(R22&gt;0,S22/R22,0)</f>
        <v>1</v>
      </c>
      <c r="U22" s="52">
        <f>+'[1]Access-Out'!O22</f>
        <v>6771463.5700000003</v>
      </c>
      <c r="V22" s="53">
        <f>IF(R22&gt;0,U22/R22,0)</f>
        <v>1</v>
      </c>
      <c r="W22" s="52">
        <f>+'[1]Access-Out'!P22</f>
        <v>6771463.5700000003</v>
      </c>
      <c r="X22" s="53">
        <f>IF(R22&gt;0,W22/R22,0)</f>
        <v>1</v>
      </c>
    </row>
    <row r="23" spans="1:24" ht="30.75" customHeight="1" thickBot="1" x14ac:dyDescent="0.25">
      <c r="A23" s="47" t="str">
        <f>+'[1]Access-Out'!A23</f>
        <v>12101</v>
      </c>
      <c r="B23" s="48" t="str">
        <f>+'[1]Access-Out'!B23</f>
        <v>JUSTICA FEDERAL DE PRIMEIRO GRAU</v>
      </c>
      <c r="C23" s="47" t="str">
        <f>+CONCATENATE('[1]Access-Out'!C23,".",'[1]Access-Out'!D23)</f>
        <v>09.272</v>
      </c>
      <c r="D23" s="47" t="str">
        <f>+CONCATENATE('[1]Access-Out'!E23,".",'[1]Access-Out'!G23)</f>
        <v>0089.0181</v>
      </c>
      <c r="E23" s="48" t="str">
        <f>+'[1]Access-Out'!F23</f>
        <v>PREVIDENCIA DE INATIVOS E PENSIONISTAS DA UNIAO</v>
      </c>
      <c r="F23" s="48" t="str">
        <f>+'[1]Access-Out'!H23</f>
        <v>APOSENTADORIAS E PENSOES - SERVIDORES CIVIS</v>
      </c>
      <c r="G23" s="47" t="str">
        <f>IF('[1]Access-Out'!I23="1","F","S")</f>
        <v>S</v>
      </c>
      <c r="H23" s="47" t="str">
        <f>+'[1]Access-Out'!J23</f>
        <v>0169</v>
      </c>
      <c r="I23" s="48" t="str">
        <f>+'[1]Access-Out'!K23</f>
        <v>CONTRIB.PATRONAL P/PLANO DE SEGURID.SOC.SERV.</v>
      </c>
      <c r="J23" s="47" t="str">
        <f>+'[1]Access-Out'!L23</f>
        <v>1</v>
      </c>
      <c r="K23" s="50"/>
      <c r="L23" s="50"/>
      <c r="M23" s="50"/>
      <c r="N23" s="50">
        <v>0</v>
      </c>
      <c r="O23" s="50"/>
      <c r="P23" s="52">
        <f>+'[1]Access-Out'!M23</f>
        <v>757460.51</v>
      </c>
      <c r="Q23" s="52"/>
      <c r="R23" s="52">
        <f>N23-O23+P23+Q23</f>
        <v>757460.51</v>
      </c>
      <c r="S23" s="52">
        <f>+'[1]Access-Out'!N23</f>
        <v>757460.51</v>
      </c>
      <c r="T23" s="53">
        <f>IF(R23&gt;0,S23/R23,0)</f>
        <v>1</v>
      </c>
      <c r="U23" s="52">
        <f>+'[1]Access-Out'!O23</f>
        <v>757460.51</v>
      </c>
      <c r="V23" s="53">
        <f>IF(R23&gt;0,U23/R23,0)</f>
        <v>1</v>
      </c>
      <c r="W23" s="52">
        <f>+'[1]Access-Out'!P23</f>
        <v>721899.53</v>
      </c>
      <c r="X23" s="53">
        <f>IF(R23&gt;0,W23/R23,0)</f>
        <v>0.9530523644064296</v>
      </c>
    </row>
    <row r="24" spans="1:24" ht="30.75" customHeight="1" thickBot="1" x14ac:dyDescent="0.25">
      <c r="A24" s="14" t="s">
        <v>48</v>
      </c>
      <c r="B24" s="54"/>
      <c r="C24" s="54"/>
      <c r="D24" s="54"/>
      <c r="E24" s="54"/>
      <c r="F24" s="54"/>
      <c r="G24" s="54"/>
      <c r="H24" s="54"/>
      <c r="I24" s="54"/>
      <c r="J24" s="15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6">
        <f>SUM(P10:P23)</f>
        <v>97138842.079999998</v>
      </c>
      <c r="Q24" s="56">
        <f>SUM(Q10:Q23)</f>
        <v>0</v>
      </c>
      <c r="R24" s="56">
        <f>SUM(R10:R23)</f>
        <v>97138842.079999998</v>
      </c>
      <c r="S24" s="56">
        <f>SUM(S10:S23)</f>
        <v>96572903.089999989</v>
      </c>
      <c r="T24" s="57">
        <f t="shared" si="1"/>
        <v>0.99417391665494714</v>
      </c>
      <c r="U24" s="56">
        <f>SUM(U10:U23)</f>
        <v>91300636.38000001</v>
      </c>
      <c r="V24" s="57">
        <f t="shared" si="2"/>
        <v>0.93989833958292546</v>
      </c>
      <c r="W24" s="56">
        <f>SUM(W10:W23)</f>
        <v>91106118.690000027</v>
      </c>
      <c r="X24" s="57">
        <f t="shared" si="3"/>
        <v>0.93789586883245279</v>
      </c>
    </row>
    <row r="25" spans="1:24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x14ac:dyDescent="0.2">
      <c r="A26" s="2" t="s">
        <v>50</v>
      </c>
      <c r="B26" s="58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2017-10-17T19:17:41Z</dcterms:created>
  <dcterms:modified xsi:type="dcterms:W3CDTF">2017-10-17T19:18:24Z</dcterms:modified>
</cp:coreProperties>
</file>