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Dez!$A$1:$X$28</definedName>
  </definedNames>
  <calcPr calcId="145621" calcMode="manual"/>
</workbook>
</file>

<file path=xl/calcChain.xml><?xml version="1.0" encoding="utf-8"?>
<calcChain xmlns="http://schemas.openxmlformats.org/spreadsheetml/2006/main">
  <c r="U26" i="1" l="1"/>
  <c r="Q26" i="1"/>
  <c r="W25" i="1"/>
  <c r="V25" i="1"/>
  <c r="U25" i="1"/>
  <c r="S25" i="1"/>
  <c r="R25" i="1"/>
  <c r="X25" i="1" s="1"/>
  <c r="P25" i="1"/>
  <c r="J25" i="1"/>
  <c r="I25" i="1"/>
  <c r="H25" i="1"/>
  <c r="G25" i="1"/>
  <c r="F25" i="1"/>
  <c r="E25" i="1"/>
  <c r="D25" i="1"/>
  <c r="C25" i="1"/>
  <c r="B25" i="1"/>
  <c r="A25" i="1"/>
  <c r="X24" i="1"/>
  <c r="W24" i="1"/>
  <c r="U24" i="1"/>
  <c r="T24" i="1"/>
  <c r="S24" i="1"/>
  <c r="R24" i="1"/>
  <c r="V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X20" i="1"/>
  <c r="W20" i="1"/>
  <c r="U20" i="1"/>
  <c r="T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X16" i="1"/>
  <c r="W16" i="1"/>
  <c r="U16" i="1"/>
  <c r="T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X14" i="1"/>
  <c r="W14" i="1"/>
  <c r="U14" i="1"/>
  <c r="T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X12" i="1"/>
  <c r="W12" i="1"/>
  <c r="U12" i="1"/>
  <c r="T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S10" i="1"/>
  <c r="S26" i="1" s="1"/>
  <c r="P10" i="1"/>
  <c r="P2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0" i="1" l="1"/>
  <c r="V10" i="1"/>
  <c r="T10" i="1"/>
  <c r="R26" i="1"/>
  <c r="X22" i="1"/>
  <c r="V22" i="1"/>
  <c r="T22" i="1"/>
  <c r="V17" i="1"/>
  <c r="V13" i="1"/>
  <c r="V15" i="1"/>
  <c r="T11" i="1"/>
  <c r="T13" i="1"/>
  <c r="T15" i="1"/>
  <c r="T17" i="1"/>
  <c r="T19" i="1"/>
  <c r="X19" i="1"/>
  <c r="T21" i="1"/>
  <c r="X21" i="1"/>
  <c r="T23" i="1"/>
  <c r="X23" i="1"/>
  <c r="T25" i="1"/>
  <c r="V11" i="1"/>
  <c r="X26" i="1" l="1"/>
  <c r="T26" i="1"/>
  <c r="V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<sst xmlns="http://schemas.openxmlformats.org/spreadsheetml/2006/main" count="55" uniqueCount="51">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</sst>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4241928</v>
          </cell>
          <cell r="N10">
            <v>4241458.51</v>
          </cell>
          <cell r="O10">
            <v>4241458.51</v>
          </cell>
          <cell r="P10">
            <v>4241458.51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365666.27</v>
          </cell>
          <cell r="O11">
            <v>125956.79</v>
          </cell>
          <cell r="P11">
            <v>125956.79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13901522.699999999</v>
          </cell>
          <cell r="N12">
            <v>13559419.880000001</v>
          </cell>
          <cell r="O12">
            <v>12843892.619999999</v>
          </cell>
          <cell r="P12">
            <v>12843892.619999999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2266084</v>
          </cell>
          <cell r="N13">
            <v>2266084</v>
          </cell>
          <cell r="O13">
            <v>2109315.0099999998</v>
          </cell>
          <cell r="P13">
            <v>2109315.0099999998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11829449.98</v>
          </cell>
          <cell r="N14">
            <v>11829449.98</v>
          </cell>
          <cell r="O14">
            <v>11818766</v>
          </cell>
          <cell r="P14">
            <v>11818766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09HB</v>
          </cell>
          <cell r="H15" t="str">
            <v>CONTRIBUICAO DA UNIAO, DE SUAS AUTARQUIAS E FUNDACOES PARA O</v>
          </cell>
          <cell r="I15" t="str">
            <v>1</v>
          </cell>
          <cell r="J15" t="str">
            <v>0188</v>
          </cell>
          <cell r="K15" t="str">
            <v>REMUNERACAO DAS DISPONIB. DO TESOURO NACIONAL</v>
          </cell>
          <cell r="L15" t="str">
            <v>1</v>
          </cell>
          <cell r="M15">
            <v>282395.36</v>
          </cell>
          <cell r="N15">
            <v>282395.36</v>
          </cell>
          <cell r="O15">
            <v>282395.36</v>
          </cell>
          <cell r="P15">
            <v>282395.36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PESSOAL ATIVO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68951916.299999997</v>
          </cell>
          <cell r="N16">
            <v>68951159.25</v>
          </cell>
          <cell r="O16">
            <v>68459445.269999996</v>
          </cell>
          <cell r="P16">
            <v>68305486.939999998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1673657</v>
          </cell>
          <cell r="N17">
            <v>1459660.54</v>
          </cell>
          <cell r="O17">
            <v>1459660.54</v>
          </cell>
          <cell r="P17">
            <v>1459660.54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15000</v>
          </cell>
          <cell r="N18">
            <v>6620</v>
          </cell>
          <cell r="O18">
            <v>6620</v>
          </cell>
          <cell r="P18">
            <v>6620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0569</v>
          </cell>
          <cell r="F19" t="str">
            <v>PRESTACAO JURISDICIONAL NA JUSTICA FEDERAL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2391076</v>
          </cell>
          <cell r="N19">
            <v>2390707.63</v>
          </cell>
          <cell r="O19">
            <v>2260707.13</v>
          </cell>
          <cell r="P19">
            <v>2260707.13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00M1</v>
          </cell>
          <cell r="H20" t="str">
            <v>BENEFICIOS ASSISTENCIAIS DECORRENTES DO AUXILIO-FUNERAL E NA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7169.8</v>
          </cell>
          <cell r="N20">
            <v>7169.8</v>
          </cell>
          <cell r="O20">
            <v>7169.8</v>
          </cell>
          <cell r="P20">
            <v>7169.8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2010</v>
          </cell>
          <cell r="H21" t="str">
            <v>ASSISTENCIA PRE-ESCOLAR AOS DEPENDENTES DOS SERVIDORES CIVIS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576384</v>
          </cell>
          <cell r="N21">
            <v>546370.29</v>
          </cell>
          <cell r="O21">
            <v>544972.29</v>
          </cell>
          <cell r="P21">
            <v>544972.29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0569</v>
          </cell>
          <cell r="F22" t="str">
            <v>PRESTACAO JURISDICIONAL NA JUSTICA FEDERAL</v>
          </cell>
          <cell r="G22" t="str">
            <v>2012</v>
          </cell>
          <cell r="H22" t="str">
            <v>AUXILIO-ALIMENTACAO AOS SERVIDORES CIVIS, EMPREGADOS E MILIT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3428575</v>
          </cell>
          <cell r="N22">
            <v>3361223.44</v>
          </cell>
          <cell r="O22">
            <v>3361223.44</v>
          </cell>
          <cell r="P22">
            <v>3361223.44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0089</v>
          </cell>
          <cell r="F23" t="str">
            <v>PREVIDENCIA DE INATIVOS E PENSIONISTAS DA UNIAO</v>
          </cell>
          <cell r="G23" t="str">
            <v>0181</v>
          </cell>
          <cell r="H23" t="str">
            <v>APOSENTADORIAS E PENSOES - SERVIDORES CIVIS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58480.62</v>
          </cell>
          <cell r="N23">
            <v>58480.62</v>
          </cell>
          <cell r="O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0089</v>
          </cell>
          <cell r="F24" t="str">
            <v>PREVIDENCIA DE INATIVOS E PENSIONISTAS DA UNIAO</v>
          </cell>
          <cell r="G24" t="str">
            <v>0181</v>
          </cell>
          <cell r="H24" t="str">
            <v>APOSENTADORIAS E PENSOES - SERVIDORES CIVIS</v>
          </cell>
          <cell r="I24" t="str">
            <v>2</v>
          </cell>
          <cell r="J24" t="str">
            <v>0156</v>
          </cell>
          <cell r="K24" t="str">
            <v>CONTRIBUICAO PLANO SEGURIDADE SOCIAL SERVIDOR</v>
          </cell>
          <cell r="L24" t="str">
            <v>1</v>
          </cell>
          <cell r="M24">
            <v>6771463.5700000003</v>
          </cell>
          <cell r="N24">
            <v>6771463.5700000003</v>
          </cell>
          <cell r="O24">
            <v>6771463.5700000003</v>
          </cell>
          <cell r="P24">
            <v>6771463.5700000003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- SERVIDORES CIVIS</v>
          </cell>
          <cell r="I25" t="str">
            <v>2</v>
          </cell>
          <cell r="J25" t="str">
            <v>0169</v>
          </cell>
          <cell r="K25" t="str">
            <v>CONTRIB.PATRONAL P/PLANO DE SEGURID.SOC.SERV.</v>
          </cell>
          <cell r="L25" t="str">
            <v>1</v>
          </cell>
          <cell r="M25">
            <v>2754921.29</v>
          </cell>
          <cell r="N25">
            <v>2754921.29</v>
          </cell>
          <cell r="O25">
            <v>2754921.29</v>
          </cell>
          <cell r="P25">
            <v>2718745.21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70" zoomScaleNormal="7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42705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+CONCATENATE('[1]Access-Dez'!C10,".",'[1]Access-Dez'!D10)</f>
        <v>02.061</v>
      </c>
      <c r="D10" s="39" t="str">
        <f>+CONCATENATE('[1]Access-Dez'!E10,".",'[1]Access-Dez'!G10)</f>
        <v>0569.4224</v>
      </c>
      <c r="E10" s="38" t="str">
        <f>+'[1]Access-Dez'!F10</f>
        <v>PRESTACAO JURISDICIONAL NA JUSTICA FEDERAL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ORDINARIOS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+'[1]Access-Dez'!M10</f>
        <v>4241928</v>
      </c>
      <c r="Q10" s="45"/>
      <c r="R10" s="45">
        <f>N10-O10+P10+Q10</f>
        <v>4241928</v>
      </c>
      <c r="S10" s="45">
        <f>+'[1]Access-Dez'!N10</f>
        <v>4241458.51</v>
      </c>
      <c r="T10" s="46">
        <f>IF(R10&gt;0,S10/R10,0)</f>
        <v>0.99988932155378396</v>
      </c>
      <c r="U10" s="45">
        <f>+'[1]Access-Dez'!O10</f>
        <v>4241458.51</v>
      </c>
      <c r="V10" s="46">
        <f>IF(R10&gt;0,U10/R10,0)</f>
        <v>0.99988932155378396</v>
      </c>
      <c r="W10" s="45">
        <f>+'[1]Access-Dez'!P10</f>
        <v>4241458.51</v>
      </c>
      <c r="X10" s="46">
        <f>IF(R10&gt;0,W10/R10,0)</f>
        <v>0.99988932155378396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+CONCATENATE('[1]Access-Dez'!C11,".",'[1]Access-Dez'!D11)</f>
        <v>02.061</v>
      </c>
      <c r="D11" s="47" t="str">
        <f>+CONCATENATE('[1]Access-Dez'!E11,".",'[1]Access-Dez'!G11)</f>
        <v>0569.4257</v>
      </c>
      <c r="E11" s="48" t="str">
        <f>+'[1]Access-Dez'!F11</f>
        <v>PRESTACAO JURISDICIONAL NA JUSTICA FEDERAL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ORDINARIOS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+'[1]Access-Dez'!M11</f>
        <v>390626</v>
      </c>
      <c r="Q11" s="52"/>
      <c r="R11" s="52">
        <f t="shared" ref="R11:R20" si="0">N11-O11+P11+Q11</f>
        <v>390626</v>
      </c>
      <c r="S11" s="52">
        <f>+'[1]Access-Dez'!N11</f>
        <v>365666.27</v>
      </c>
      <c r="T11" s="53">
        <f t="shared" ref="T11:T26" si="1">IF(R11&gt;0,S11/R11,0)</f>
        <v>0.9361032547756678</v>
      </c>
      <c r="U11" s="52">
        <f>+'[1]Access-Dez'!O11</f>
        <v>125956.79</v>
      </c>
      <c r="V11" s="53">
        <f t="shared" ref="V11:V26" si="2">IF(R11&gt;0,U11/R11,0)</f>
        <v>0.32244855693169422</v>
      </c>
      <c r="W11" s="52">
        <f>+'[1]Access-Dez'!P11</f>
        <v>125956.79</v>
      </c>
      <c r="X11" s="53">
        <f t="shared" ref="X11:X26" si="3">IF(R11&gt;0,W11/R11,0)</f>
        <v>0.32244855693169422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+CONCATENATE('[1]Access-Dez'!C12,".",'[1]Access-Dez'!D12)</f>
        <v>02.061</v>
      </c>
      <c r="D12" s="47" t="str">
        <f>+CONCATENATE('[1]Access-Dez'!E12,".",'[1]Access-Dez'!G12)</f>
        <v>0569.4257</v>
      </c>
      <c r="E12" s="48" t="str">
        <f>+'[1]Access-Dez'!F12</f>
        <v>PRESTACAO JURISDICIONAL NA JUSTICA FEDERAL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ORDINARIOS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+'[1]Access-Dez'!M12</f>
        <v>13901522.699999999</v>
      </c>
      <c r="Q12" s="52"/>
      <c r="R12" s="52">
        <f t="shared" si="0"/>
        <v>13901522.699999999</v>
      </c>
      <c r="S12" s="52">
        <f>+'[1]Access-Dez'!N12</f>
        <v>13559419.880000001</v>
      </c>
      <c r="T12" s="53">
        <f t="shared" si="1"/>
        <v>0.9753909821691692</v>
      </c>
      <c r="U12" s="52">
        <f>+'[1]Access-Dez'!O12</f>
        <v>12843892.619999999</v>
      </c>
      <c r="V12" s="53">
        <f t="shared" si="2"/>
        <v>0.92391983937126543</v>
      </c>
      <c r="W12" s="52">
        <f>+'[1]Access-Dez'!P12</f>
        <v>12843892.619999999</v>
      </c>
      <c r="X12" s="53">
        <f t="shared" si="3"/>
        <v>0.92391983937126543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+CONCATENATE('[1]Access-Dez'!C13,".",'[1]Access-Dez'!D13)</f>
        <v>02.061</v>
      </c>
      <c r="D13" s="47" t="str">
        <f>+CONCATENATE('[1]Access-Dez'!E13,".",'[1]Access-Dez'!G13)</f>
        <v>0569.4257</v>
      </c>
      <c r="E13" s="48" t="str">
        <f>+'[1]Access-Dez'!F13</f>
        <v>PRESTACAO JURISDICIONAL NA JUSTICA FEDERAL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0181</v>
      </c>
      <c r="I13" s="48" t="str">
        <f>+'[1]Access-Dez'!K13</f>
        <v>RECURSOS DE CONVENIOS</v>
      </c>
      <c r="J13" s="47" t="str">
        <f>+'[1]Access-Dez'!L13</f>
        <v>3</v>
      </c>
      <c r="K13" s="52"/>
      <c r="L13" s="52"/>
      <c r="M13" s="52"/>
      <c r="N13" s="50">
        <v>0</v>
      </c>
      <c r="O13" s="52"/>
      <c r="P13" s="52">
        <f>+'[1]Access-Dez'!M13</f>
        <v>2266084</v>
      </c>
      <c r="Q13" s="52"/>
      <c r="R13" s="52">
        <f t="shared" si="0"/>
        <v>2266084</v>
      </c>
      <c r="S13" s="52">
        <f>+'[1]Access-Dez'!N13</f>
        <v>2266084</v>
      </c>
      <c r="T13" s="53">
        <f t="shared" si="1"/>
        <v>1</v>
      </c>
      <c r="U13" s="52">
        <f>+'[1]Access-Dez'!O13</f>
        <v>2109315.0099999998</v>
      </c>
      <c r="V13" s="53">
        <f t="shared" si="2"/>
        <v>0.93081942681736418</v>
      </c>
      <c r="W13" s="52">
        <f>+'[1]Access-Dez'!P13</f>
        <v>2109315.0099999998</v>
      </c>
      <c r="X13" s="53">
        <f t="shared" si="3"/>
        <v>0.93081942681736418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+CONCATENATE('[1]Access-Dez'!C14,".",'[1]Access-Dez'!D14)</f>
        <v>02.122</v>
      </c>
      <c r="D14" s="47" t="str">
        <f>+CONCATENATE('[1]Access-Dez'!E14,".",'[1]Access-Dez'!G14)</f>
        <v>0569.09HB</v>
      </c>
      <c r="E14" s="48" t="str">
        <f>+'[1]Access-Dez'!F14</f>
        <v>PRESTACAO JURISDICIONAL NA JUSTICA FEDERAL</v>
      </c>
      <c r="F14" s="48" t="str">
        <f>+'[1]Access-Dez'!H14</f>
        <v>CONTRIBUICAO DA UNIAO, DE SUAS AUTARQUIAS E FUNDACOES PARA O</v>
      </c>
      <c r="G14" s="47" t="str">
        <f>IF('[1]Access-Dez'!I14="1","F","S")</f>
        <v>F</v>
      </c>
      <c r="H14" s="47" t="str">
        <f>+'[1]Access-Dez'!J14</f>
        <v>0100</v>
      </c>
      <c r="I14" s="48" t="str">
        <f>+'[1]Access-Dez'!K14</f>
        <v>RECURSOS ORDINARIOS</v>
      </c>
      <c r="J14" s="47" t="str">
        <f>+'[1]Access-Dez'!L14</f>
        <v>1</v>
      </c>
      <c r="K14" s="52"/>
      <c r="L14" s="52"/>
      <c r="M14" s="52"/>
      <c r="N14" s="50">
        <v>0</v>
      </c>
      <c r="O14" s="52"/>
      <c r="P14" s="52">
        <f>+'[1]Access-Dez'!M14</f>
        <v>11829449.98</v>
      </c>
      <c r="Q14" s="52"/>
      <c r="R14" s="52">
        <f t="shared" si="0"/>
        <v>11829449.98</v>
      </c>
      <c r="S14" s="52">
        <f>+'[1]Access-Dez'!N14</f>
        <v>11829449.98</v>
      </c>
      <c r="T14" s="53">
        <f t="shared" si="1"/>
        <v>1</v>
      </c>
      <c r="U14" s="52">
        <f>+'[1]Access-Dez'!O14</f>
        <v>11818766</v>
      </c>
      <c r="V14" s="53">
        <f t="shared" si="2"/>
        <v>0.99909683205744448</v>
      </c>
      <c r="W14" s="52">
        <f>+'[1]Access-Dez'!P14</f>
        <v>11818766</v>
      </c>
      <c r="X14" s="53">
        <f t="shared" si="3"/>
        <v>0.99909683205744448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+CONCATENATE('[1]Access-Dez'!C15,".",'[1]Access-Dez'!D15)</f>
        <v>02.122</v>
      </c>
      <c r="D15" s="47" t="str">
        <f>+CONCATENATE('[1]Access-Dez'!E15,".",'[1]Access-Dez'!G15)</f>
        <v>0569.09HB</v>
      </c>
      <c r="E15" s="48" t="str">
        <f>+'[1]Access-Dez'!F15</f>
        <v>PRESTACAO JURISDICIONAL NA JUSTICA FEDERAL</v>
      </c>
      <c r="F15" s="48" t="str">
        <f>+'[1]Access-Dez'!H15</f>
        <v>CONTRIBUICAO DA UNIAO, DE SUAS AUTARQUIAS E FUNDACOES PARA O</v>
      </c>
      <c r="G15" s="47" t="str">
        <f>IF('[1]Access-Dez'!I15="1","F","S")</f>
        <v>F</v>
      </c>
      <c r="H15" s="47" t="str">
        <f>+'[1]Access-Dez'!J15</f>
        <v>0188</v>
      </c>
      <c r="I15" s="48" t="str">
        <f>+'[1]Access-Dez'!K15</f>
        <v>REMUNERACAO DAS DISPONIB. DO TESOURO NACIONAL</v>
      </c>
      <c r="J15" s="47" t="str">
        <f>+'[1]Access-Dez'!L15</f>
        <v>1</v>
      </c>
      <c r="K15" s="50"/>
      <c r="L15" s="50"/>
      <c r="M15" s="50"/>
      <c r="N15" s="50">
        <v>0</v>
      </c>
      <c r="O15" s="50"/>
      <c r="P15" s="52">
        <f>+'[1]Access-Dez'!M15</f>
        <v>282395.36</v>
      </c>
      <c r="Q15" s="52"/>
      <c r="R15" s="52">
        <f t="shared" si="0"/>
        <v>282395.36</v>
      </c>
      <c r="S15" s="52">
        <f>+'[1]Access-Dez'!N15</f>
        <v>282395.36</v>
      </c>
      <c r="T15" s="53">
        <f t="shared" si="1"/>
        <v>1</v>
      </c>
      <c r="U15" s="52">
        <f>+'[1]Access-Dez'!O15</f>
        <v>282395.36</v>
      </c>
      <c r="V15" s="53">
        <f t="shared" si="2"/>
        <v>1</v>
      </c>
      <c r="W15" s="52">
        <f>+'[1]Access-Dez'!P15</f>
        <v>282395.36</v>
      </c>
      <c r="X15" s="53">
        <f t="shared" si="3"/>
        <v>1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+CONCATENATE('[1]Access-Dez'!C16,".",'[1]Access-Dez'!D16)</f>
        <v>02.122</v>
      </c>
      <c r="D16" s="47" t="str">
        <f>+CONCATENATE('[1]Access-Dez'!E16,".",'[1]Access-Dez'!G16)</f>
        <v>0569.20TP</v>
      </c>
      <c r="E16" s="48" t="str">
        <f>+'[1]Access-Dez'!F16</f>
        <v>PRESTACAO JURISDICIONAL NA JUSTICA FEDERAL</v>
      </c>
      <c r="F16" s="48" t="str">
        <f>+'[1]Access-Dez'!H16</f>
        <v>PESSOAL ATIVO DA UNIAO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ORDINARIOS</v>
      </c>
      <c r="J16" s="47" t="str">
        <f>+'[1]Access-Dez'!L16</f>
        <v>1</v>
      </c>
      <c r="K16" s="52"/>
      <c r="L16" s="52"/>
      <c r="M16" s="52"/>
      <c r="N16" s="50">
        <v>0</v>
      </c>
      <c r="O16" s="52"/>
      <c r="P16" s="52">
        <f>+'[1]Access-Dez'!M16</f>
        <v>68951916.299999997</v>
      </c>
      <c r="Q16" s="52"/>
      <c r="R16" s="52">
        <f t="shared" si="0"/>
        <v>68951916.299999997</v>
      </c>
      <c r="S16" s="52">
        <f>+'[1]Access-Dez'!N16</f>
        <v>68951159.25</v>
      </c>
      <c r="T16" s="53">
        <f t="shared" si="1"/>
        <v>0.9999890206097144</v>
      </c>
      <c r="U16" s="52">
        <f>+'[1]Access-Dez'!O16</f>
        <v>68459445.269999996</v>
      </c>
      <c r="V16" s="53">
        <f t="shared" si="2"/>
        <v>0.99285776151807981</v>
      </c>
      <c r="W16" s="52">
        <f>+'[1]Access-Dez'!P16</f>
        <v>68305486.939999998</v>
      </c>
      <c r="X16" s="53">
        <f t="shared" si="3"/>
        <v>0.99062492538731661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+CONCATENATE('[1]Access-Dez'!C17,".",'[1]Access-Dez'!D17)</f>
        <v>02.122</v>
      </c>
      <c r="D17" s="47" t="str">
        <f>+CONCATENATE('[1]Access-Dez'!E17,".",'[1]Access-Dez'!G17)</f>
        <v>0569.216H</v>
      </c>
      <c r="E17" s="48" t="str">
        <f>+'[1]Access-Dez'!F17</f>
        <v>PRESTACAO JURISDICIONAL NA JUSTICA FEDERAL</v>
      </c>
      <c r="F17" s="48" t="str">
        <f>+'[1]Access-Dez'!H17</f>
        <v>AJUDA DE CUSTO PARA MORADIA OU AUXILIO-MORADIA A AGENTES PUB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ORDINARIOS</v>
      </c>
      <c r="J17" s="47" t="str">
        <f>+'[1]Access-Dez'!L17</f>
        <v>3</v>
      </c>
      <c r="K17" s="52"/>
      <c r="L17" s="52"/>
      <c r="M17" s="52"/>
      <c r="N17" s="50">
        <v>0</v>
      </c>
      <c r="O17" s="52"/>
      <c r="P17" s="52">
        <f>+'[1]Access-Dez'!M17</f>
        <v>1673657</v>
      </c>
      <c r="Q17" s="52"/>
      <c r="R17" s="52">
        <f t="shared" si="0"/>
        <v>1673657</v>
      </c>
      <c r="S17" s="52">
        <f>+'[1]Access-Dez'!N17</f>
        <v>1459660.54</v>
      </c>
      <c r="T17" s="53">
        <f t="shared" si="1"/>
        <v>0.87213840111803076</v>
      </c>
      <c r="U17" s="52">
        <f>+'[1]Access-Dez'!O17</f>
        <v>1459660.54</v>
      </c>
      <c r="V17" s="53">
        <f t="shared" si="2"/>
        <v>0.87213840111803076</v>
      </c>
      <c r="W17" s="52">
        <f>+'[1]Access-Dez'!P17</f>
        <v>1459660.54</v>
      </c>
      <c r="X17" s="53">
        <f t="shared" si="3"/>
        <v>0.87213840111803076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+CONCATENATE('[1]Access-Dez'!C18,".",'[1]Access-Dez'!D18)</f>
        <v>02.301</v>
      </c>
      <c r="D18" s="47" t="str">
        <f>+CONCATENATE('[1]Access-Dez'!E18,".",'[1]Access-Dez'!G18)</f>
        <v>0569.2004</v>
      </c>
      <c r="E18" s="48" t="str">
        <f>+'[1]Access-Dez'!F18</f>
        <v>PRESTACAO JURISDICIONAL NA JUSTICA FEDERAL</v>
      </c>
      <c r="F18" s="48" t="str">
        <f>+'[1]Access-Dez'!H18</f>
        <v>ASSISTENCIA MEDICA E ODONTOLOGICA AOS SERVIDORES CIVIS, EMPR</v>
      </c>
      <c r="G18" s="47" t="str">
        <f>IF('[1]Access-Dez'!I18="1","F","S")</f>
        <v>S</v>
      </c>
      <c r="H18" s="47" t="str">
        <f>+'[1]Access-Dez'!J18</f>
        <v>0100</v>
      </c>
      <c r="I18" s="48" t="str">
        <f>+'[1]Access-Dez'!K18</f>
        <v>RECURSOS ORDINARIOS</v>
      </c>
      <c r="J18" s="47" t="str">
        <f>+'[1]Access-Dez'!L18</f>
        <v>4</v>
      </c>
      <c r="K18" s="50"/>
      <c r="L18" s="50"/>
      <c r="M18" s="50"/>
      <c r="N18" s="50">
        <v>0</v>
      </c>
      <c r="O18" s="50"/>
      <c r="P18" s="52">
        <f>+'[1]Access-Dez'!M18</f>
        <v>15000</v>
      </c>
      <c r="Q18" s="52"/>
      <c r="R18" s="52">
        <f t="shared" si="0"/>
        <v>15000</v>
      </c>
      <c r="S18" s="52">
        <f>+'[1]Access-Dez'!N18</f>
        <v>6620</v>
      </c>
      <c r="T18" s="53">
        <f t="shared" si="1"/>
        <v>0.44133333333333336</v>
      </c>
      <c r="U18" s="52">
        <f>+'[1]Access-Dez'!O18</f>
        <v>6620</v>
      </c>
      <c r="V18" s="53">
        <f t="shared" si="2"/>
        <v>0.44133333333333336</v>
      </c>
      <c r="W18" s="52">
        <f>+'[1]Access-Dez'!P18</f>
        <v>6620</v>
      </c>
      <c r="X18" s="53">
        <f t="shared" si="3"/>
        <v>0.44133333333333336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+CONCATENATE('[1]Access-Dez'!C19,".",'[1]Access-Dez'!D19)</f>
        <v>02.301</v>
      </c>
      <c r="D19" s="47" t="str">
        <f>+CONCATENATE('[1]Access-Dez'!E19,".",'[1]Access-Dez'!G19)</f>
        <v>0569.2004</v>
      </c>
      <c r="E19" s="48" t="str">
        <f>+'[1]Access-Dez'!F19</f>
        <v>PRESTACAO JURISDICIONAL NA JUSTICA FEDERAL</v>
      </c>
      <c r="F19" s="48" t="str">
        <f>+'[1]Access-Dez'!H19</f>
        <v>ASSISTENCIA MEDICA E ODONTOLOGICA AOS SERVIDORES CIVIS, EMPR</v>
      </c>
      <c r="G19" s="47" t="str">
        <f>IF('[1]Access-Dez'!I19="1","F","S")</f>
        <v>S</v>
      </c>
      <c r="H19" s="47" t="str">
        <f>+'[1]Access-Dez'!J19</f>
        <v>0100</v>
      </c>
      <c r="I19" s="48" t="str">
        <f>+'[1]Access-Dez'!K19</f>
        <v>RECURSOS ORDINARIOS</v>
      </c>
      <c r="J19" s="47" t="str">
        <f>+'[1]Access-Dez'!L19</f>
        <v>3</v>
      </c>
      <c r="K19" s="50"/>
      <c r="L19" s="50"/>
      <c r="M19" s="50"/>
      <c r="N19" s="50">
        <v>0</v>
      </c>
      <c r="O19" s="50"/>
      <c r="P19" s="52">
        <f>+'[1]Access-Dez'!M19</f>
        <v>2391076</v>
      </c>
      <c r="Q19" s="52"/>
      <c r="R19" s="52">
        <f t="shared" si="0"/>
        <v>2391076</v>
      </c>
      <c r="S19" s="52">
        <f>+'[1]Access-Dez'!N19</f>
        <v>2390707.63</v>
      </c>
      <c r="T19" s="53">
        <f t="shared" si="1"/>
        <v>0.99984593965227364</v>
      </c>
      <c r="U19" s="52">
        <f>+'[1]Access-Dez'!O19</f>
        <v>2260707.13</v>
      </c>
      <c r="V19" s="53">
        <f t="shared" si="2"/>
        <v>0.94547690244893923</v>
      </c>
      <c r="W19" s="52">
        <f>+'[1]Access-Dez'!P19</f>
        <v>2260707.13</v>
      </c>
      <c r="X19" s="53">
        <f t="shared" si="3"/>
        <v>0.94547690244893923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+CONCATENATE('[1]Access-Dez'!C20,".",'[1]Access-Dez'!D20)</f>
        <v>02.331</v>
      </c>
      <c r="D20" s="47" t="str">
        <f>+CONCATENATE('[1]Access-Dez'!E20,".",'[1]Access-Dez'!G20)</f>
        <v>0569.00M1</v>
      </c>
      <c r="E20" s="48" t="str">
        <f>+'[1]Access-Dez'!F20</f>
        <v>PRESTACAO JURISDICIONAL NA JUSTICA FEDERAL</v>
      </c>
      <c r="F20" s="48" t="str">
        <f>+'[1]Access-Dez'!H20</f>
        <v>BENEFICIOS ASSISTENCIAIS DECORRENTES DO AUXILIO-FUNERAL E NA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ORDINARIOS</v>
      </c>
      <c r="J20" s="47" t="str">
        <f>+'[1]Access-Dez'!L20</f>
        <v>3</v>
      </c>
      <c r="K20" s="50"/>
      <c r="L20" s="50"/>
      <c r="M20" s="50"/>
      <c r="N20" s="50">
        <v>0</v>
      </c>
      <c r="O20" s="50"/>
      <c r="P20" s="52">
        <f>+'[1]Access-Dez'!M20</f>
        <v>7169.8</v>
      </c>
      <c r="Q20" s="52"/>
      <c r="R20" s="52">
        <f t="shared" si="0"/>
        <v>7169.8</v>
      </c>
      <c r="S20" s="52">
        <f>+'[1]Access-Dez'!N20</f>
        <v>7169.8</v>
      </c>
      <c r="T20" s="53">
        <f t="shared" si="1"/>
        <v>1</v>
      </c>
      <c r="U20" s="52">
        <f>+'[1]Access-Dez'!O20</f>
        <v>7169.8</v>
      </c>
      <c r="V20" s="53">
        <f t="shared" si="2"/>
        <v>1</v>
      </c>
      <c r="W20" s="52">
        <f>+'[1]Access-Dez'!P20</f>
        <v>7169.8</v>
      </c>
      <c r="X20" s="53">
        <f t="shared" si="3"/>
        <v>1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+CONCATENATE('[1]Access-Dez'!C21,".",'[1]Access-Dez'!D21)</f>
        <v>02.331</v>
      </c>
      <c r="D21" s="47" t="str">
        <f>+CONCATENATE('[1]Access-Dez'!E21,".",'[1]Access-Dez'!G21)</f>
        <v>0569.2010</v>
      </c>
      <c r="E21" s="48" t="str">
        <f>+'[1]Access-Dez'!F21</f>
        <v>PRESTACAO JURISDICIONAL NA JUSTICA FEDERAL</v>
      </c>
      <c r="F21" s="48" t="str">
        <f>+'[1]Access-Dez'!H21</f>
        <v>ASSISTENCIA PRE-ESCOLAR AOS DEPENDENTES DOS SERVIDORES CIVIS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ORDINARIOS</v>
      </c>
      <c r="J21" s="47" t="str">
        <f>+'[1]Access-Dez'!L21</f>
        <v>3</v>
      </c>
      <c r="K21" s="50"/>
      <c r="L21" s="50"/>
      <c r="M21" s="50"/>
      <c r="N21" s="50">
        <v>0</v>
      </c>
      <c r="O21" s="50"/>
      <c r="P21" s="52">
        <f>+'[1]Access-Dez'!M21</f>
        <v>576384</v>
      </c>
      <c r="Q21" s="52"/>
      <c r="R21" s="52">
        <f>N21-O21+P21+Q21</f>
        <v>576384</v>
      </c>
      <c r="S21" s="52">
        <f>+'[1]Access-Dez'!N21</f>
        <v>546370.29</v>
      </c>
      <c r="T21" s="53">
        <f>IF(R21&gt;0,S21/R21,0)</f>
        <v>0.94792757953031315</v>
      </c>
      <c r="U21" s="52">
        <f>+'[1]Access-Dez'!O21</f>
        <v>544972.29</v>
      </c>
      <c r="V21" s="53">
        <f>IF(R21&gt;0,U21/R21,0)</f>
        <v>0.94550211317455035</v>
      </c>
      <c r="W21" s="52">
        <f>+'[1]Access-Dez'!P21</f>
        <v>544972.29</v>
      </c>
      <c r="X21" s="53">
        <f>IF(R21&gt;0,W21/R21,0)</f>
        <v>0.94550211317455035</v>
      </c>
    </row>
    <row r="22" spans="1:24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+CONCATENATE('[1]Access-Dez'!C22,".",'[1]Access-Dez'!D22)</f>
        <v>02.331</v>
      </c>
      <c r="D22" s="47" t="str">
        <f>+CONCATENATE('[1]Access-Dez'!E22,".",'[1]Access-Dez'!G22)</f>
        <v>0569.2012</v>
      </c>
      <c r="E22" s="48" t="str">
        <f>+'[1]Access-Dez'!F22</f>
        <v>PRESTACAO JURISDICIONAL NA JUSTICA FEDERAL</v>
      </c>
      <c r="F22" s="48" t="str">
        <f>+'[1]Access-Dez'!H22</f>
        <v>AUXILIO-ALIMENTACAO AOS SERVIDORES CIVIS, EMPREGADOS E MILIT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ORDINARIOS</v>
      </c>
      <c r="J22" s="47" t="str">
        <f>+'[1]Access-Dez'!L22</f>
        <v>3</v>
      </c>
      <c r="K22" s="50"/>
      <c r="L22" s="50"/>
      <c r="M22" s="50"/>
      <c r="N22" s="50">
        <v>0</v>
      </c>
      <c r="O22" s="50"/>
      <c r="P22" s="52">
        <f>+'[1]Access-Dez'!M22</f>
        <v>3428575</v>
      </c>
      <c r="Q22" s="52"/>
      <c r="R22" s="52">
        <f>N22-O22+P22+Q22</f>
        <v>3428575</v>
      </c>
      <c r="S22" s="52">
        <f>+'[1]Access-Dez'!N22</f>
        <v>3361223.44</v>
      </c>
      <c r="T22" s="53">
        <f>IF(R22&gt;0,S22/R22,0)</f>
        <v>0.98035581546269224</v>
      </c>
      <c r="U22" s="52">
        <f>+'[1]Access-Dez'!O22</f>
        <v>3361223.44</v>
      </c>
      <c r="V22" s="53">
        <f>IF(R22&gt;0,U22/R22,0)</f>
        <v>0.98035581546269224</v>
      </c>
      <c r="W22" s="52">
        <f>+'[1]Access-Dez'!P22</f>
        <v>3361223.44</v>
      </c>
      <c r="X22" s="53">
        <f>IF(R22&gt;0,W22/R22,0)</f>
        <v>0.98035581546269224</v>
      </c>
    </row>
    <row r="23" spans="1:24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+CONCATENATE('[1]Access-Dez'!C23,".",'[1]Access-Dez'!D23)</f>
        <v>09.272</v>
      </c>
      <c r="D23" s="47" t="str">
        <f>+CONCATENATE('[1]Access-Dez'!E23,".",'[1]Access-Dez'!G23)</f>
        <v>0089.0181</v>
      </c>
      <c r="E23" s="48" t="str">
        <f>+'[1]Access-Dez'!F23</f>
        <v>PREVIDENCIA DE INATIVOS E PENSIONISTAS DA UNIAO</v>
      </c>
      <c r="F23" s="48" t="str">
        <f>+'[1]Access-Dez'!H23</f>
        <v>APOSENTADORIAS E PENSOES - SERVIDORES CIVIS</v>
      </c>
      <c r="G23" s="47" t="str">
        <f>IF('[1]Access-Dez'!I23="1","F","S")</f>
        <v>S</v>
      </c>
      <c r="H23" s="47" t="str">
        <f>+'[1]Access-Dez'!J23</f>
        <v>0100</v>
      </c>
      <c r="I23" s="48" t="str">
        <f>+'[1]Access-Dez'!K23</f>
        <v>RECURSOS ORDINARIOS</v>
      </c>
      <c r="J23" s="47" t="str">
        <f>+'[1]Access-Dez'!L23</f>
        <v>1</v>
      </c>
      <c r="K23" s="50"/>
      <c r="L23" s="50"/>
      <c r="M23" s="50"/>
      <c r="N23" s="50">
        <v>0</v>
      </c>
      <c r="O23" s="50"/>
      <c r="P23" s="52">
        <f>+'[1]Access-Dez'!M23</f>
        <v>58480.62</v>
      </c>
      <c r="Q23" s="52"/>
      <c r="R23" s="52">
        <f>N23-O23+P23+Q23</f>
        <v>58480.62</v>
      </c>
      <c r="S23" s="52">
        <f>+'[1]Access-Dez'!N23</f>
        <v>58480.62</v>
      </c>
      <c r="T23" s="53">
        <f>IF(R23&gt;0,S23/R23,0)</f>
        <v>1</v>
      </c>
      <c r="U23" s="52">
        <f>+'[1]Access-Dez'!O23</f>
        <v>0</v>
      </c>
      <c r="V23" s="53">
        <f>IF(R23&gt;0,U23/R23,0)</f>
        <v>0</v>
      </c>
      <c r="W23" s="52">
        <f>+'[1]Access-Dez'!P23</f>
        <v>0</v>
      </c>
      <c r="X23" s="53">
        <f>IF(R23&gt;0,W23/R23,0)</f>
        <v>0</v>
      </c>
    </row>
    <row r="24" spans="1:24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+CONCATENATE('[1]Access-Dez'!C24,".",'[1]Access-Dez'!D24)</f>
        <v>09.272</v>
      </c>
      <c r="D24" s="47" t="str">
        <f>+CONCATENATE('[1]Access-Dez'!E24,".",'[1]Access-Dez'!G24)</f>
        <v>0089.0181</v>
      </c>
      <c r="E24" s="48" t="str">
        <f>+'[1]Access-Dez'!F24</f>
        <v>PREVIDENCIA DE INATIVOS E PENSIONISTAS DA UNIAO</v>
      </c>
      <c r="F24" s="48" t="str">
        <f>+'[1]Access-Dez'!H24</f>
        <v>APOSENTADORIAS E PENSOES - SERVIDORES CIVIS</v>
      </c>
      <c r="G24" s="47" t="str">
        <f>IF('[1]Access-Dez'!I24="1","F","S")</f>
        <v>S</v>
      </c>
      <c r="H24" s="47" t="str">
        <f>+'[1]Access-Dez'!J24</f>
        <v>0156</v>
      </c>
      <c r="I24" s="48" t="str">
        <f>+'[1]Access-Dez'!K24</f>
        <v>CONTRIBUICAO PLANO SEGURIDADE SOCIAL SERVIDOR</v>
      </c>
      <c r="J24" s="47" t="str">
        <f>+'[1]Access-Dez'!L24</f>
        <v>1</v>
      </c>
      <c r="K24" s="50"/>
      <c r="L24" s="50"/>
      <c r="M24" s="50"/>
      <c r="N24" s="50">
        <v>0</v>
      </c>
      <c r="O24" s="50"/>
      <c r="P24" s="52">
        <f>+'[1]Access-Dez'!M24</f>
        <v>6771463.5700000003</v>
      </c>
      <c r="Q24" s="52"/>
      <c r="R24" s="52">
        <f>N24-O24+P24+Q24</f>
        <v>6771463.5700000003</v>
      </c>
      <c r="S24" s="52">
        <f>+'[1]Access-Dez'!N24</f>
        <v>6771463.5700000003</v>
      </c>
      <c r="T24" s="53">
        <f>IF(R24&gt;0,S24/R24,0)</f>
        <v>1</v>
      </c>
      <c r="U24" s="52">
        <f>+'[1]Access-Dez'!O24</f>
        <v>6771463.5700000003</v>
      </c>
      <c r="V24" s="53">
        <f>IF(R24&gt;0,U24/R24,0)</f>
        <v>1</v>
      </c>
      <c r="W24" s="52">
        <f>+'[1]Access-Dez'!P24</f>
        <v>6771463.5700000003</v>
      </c>
      <c r="X24" s="53">
        <f>IF(R24&gt;0,W24/R24,0)</f>
        <v>1</v>
      </c>
    </row>
    <row r="25" spans="1:24" ht="30.75" customHeight="1" thickBot="1" x14ac:dyDescent="0.25">
      <c r="A25" s="47" t="str">
        <f>+'[1]Access-Dez'!A25</f>
        <v>12101</v>
      </c>
      <c r="B25" s="48" t="str">
        <f>+'[1]Access-Dez'!B25</f>
        <v>JUSTICA FEDERAL DE PRIMEIRO GRAU</v>
      </c>
      <c r="C25" s="47" t="str">
        <f>+CONCATENATE('[1]Access-Dez'!C25,".",'[1]Access-Dez'!D25)</f>
        <v>09.272</v>
      </c>
      <c r="D25" s="47" t="str">
        <f>+CONCATENATE('[1]Access-Dez'!E25,".",'[1]Access-Dez'!G25)</f>
        <v>0089.0181</v>
      </c>
      <c r="E25" s="48" t="str">
        <f>+'[1]Access-Dez'!F25</f>
        <v>PREVIDENCIA DE INATIVOS E PENSIONISTAS DA UNIAO</v>
      </c>
      <c r="F25" s="48" t="str">
        <f>+'[1]Access-Dez'!H25</f>
        <v>APOSENTADORIAS E PENSOES - SERVIDORES CIVIS</v>
      </c>
      <c r="G25" s="47" t="str">
        <f>IF('[1]Access-Dez'!I25="1","F","S")</f>
        <v>S</v>
      </c>
      <c r="H25" s="47" t="str">
        <f>+'[1]Access-Dez'!J25</f>
        <v>0169</v>
      </c>
      <c r="I25" s="48" t="str">
        <f>+'[1]Access-Dez'!K25</f>
        <v>CONTRIB.PATRONAL P/PLANO DE SEGURID.SOC.SERV.</v>
      </c>
      <c r="J25" s="47" t="str">
        <f>+'[1]Access-Dez'!L25</f>
        <v>1</v>
      </c>
      <c r="K25" s="50"/>
      <c r="L25" s="50"/>
      <c r="M25" s="50"/>
      <c r="N25" s="50">
        <v>0</v>
      </c>
      <c r="O25" s="50"/>
      <c r="P25" s="52">
        <f>+'[1]Access-Dez'!M25</f>
        <v>2754921.29</v>
      </c>
      <c r="Q25" s="52"/>
      <c r="R25" s="52">
        <f>N25-O25+P25+Q25</f>
        <v>2754921.29</v>
      </c>
      <c r="S25" s="52">
        <f>+'[1]Access-Dez'!N25</f>
        <v>2754921.29</v>
      </c>
      <c r="T25" s="53">
        <f>IF(R25&gt;0,S25/R25,0)</f>
        <v>1</v>
      </c>
      <c r="U25" s="52">
        <f>+'[1]Access-Dez'!O25</f>
        <v>2754921.29</v>
      </c>
      <c r="V25" s="53">
        <f>IF(R25&gt;0,U25/R25,0)</f>
        <v>1</v>
      </c>
      <c r="W25" s="52">
        <f>+'[1]Access-Dez'!P25</f>
        <v>2718745.21</v>
      </c>
      <c r="X25" s="53">
        <f>IF(R25&gt;0,W25/R25,0)</f>
        <v>0.98686856131559386</v>
      </c>
    </row>
    <row r="26" spans="1:24" ht="30.75" customHeight="1" thickBot="1" x14ac:dyDescent="0.25">
      <c r="A26" s="14" t="s">
        <v>48</v>
      </c>
      <c r="B26" s="54"/>
      <c r="C26" s="54"/>
      <c r="D26" s="54"/>
      <c r="E26" s="54"/>
      <c r="F26" s="54"/>
      <c r="G26" s="54"/>
      <c r="H26" s="54"/>
      <c r="I26" s="54"/>
      <c r="J26" s="15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f>SUM(P10:P25)</f>
        <v>119540649.62000002</v>
      </c>
      <c r="Q26" s="56">
        <f>SUM(Q10:Q25)</f>
        <v>0</v>
      </c>
      <c r="R26" s="56">
        <f>SUM(R10:R25)</f>
        <v>119540649.62000002</v>
      </c>
      <c r="S26" s="56">
        <f>SUM(S10:S25)</f>
        <v>118852250.43000002</v>
      </c>
      <c r="T26" s="57">
        <f t="shared" si="1"/>
        <v>0.99424129622694624</v>
      </c>
      <c r="U26" s="56">
        <f>SUM(U10:U25)</f>
        <v>117047967.62000002</v>
      </c>
      <c r="V26" s="57">
        <f t="shared" si="2"/>
        <v>0.979147829563217</v>
      </c>
      <c r="W26" s="56">
        <f>SUM(W10:W25)</f>
        <v>116857833.20999999</v>
      </c>
      <c r="X26" s="57">
        <f t="shared" si="3"/>
        <v>0.9775572876797286</v>
      </c>
    </row>
    <row r="27" spans="1:24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x14ac:dyDescent="0.2">
      <c r="A28" s="2" t="s">
        <v>50</v>
      </c>
      <c r="B28" s="58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2017-10-17T19:20:32Z</dcterms:created>
  <dcterms:modified xsi:type="dcterms:W3CDTF">2017-10-17T19:21:01Z</dcterms:modified>
</cp:coreProperties>
</file>