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Jul!$A$1:$X$25</definedName>
  </definedNames>
  <calcPr calcId="145621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S10" i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X21" i="1" l="1"/>
  <c r="V21" i="1"/>
  <c r="T21" i="1"/>
  <c r="X16" i="1"/>
  <c r="T16" i="1"/>
  <c r="V16" i="1"/>
  <c r="X18" i="1"/>
  <c r="T18" i="1"/>
  <c r="V18" i="1"/>
  <c r="X20" i="1"/>
  <c r="T20" i="1"/>
  <c r="V20" i="1"/>
  <c r="X12" i="1"/>
  <c r="T12" i="1"/>
  <c r="V12" i="1"/>
  <c r="X14" i="1"/>
  <c r="T14" i="1"/>
  <c r="V14" i="1"/>
  <c r="X22" i="1"/>
  <c r="T22" i="1"/>
  <c r="V22" i="1"/>
  <c r="V11" i="1"/>
  <c r="X11" i="1"/>
  <c r="T11" i="1"/>
  <c r="V13" i="1"/>
  <c r="X13" i="1"/>
  <c r="T13" i="1"/>
  <c r="V15" i="1"/>
  <c r="X15" i="1"/>
  <c r="T15" i="1"/>
  <c r="V17" i="1"/>
  <c r="X17" i="1"/>
  <c r="T17" i="1"/>
  <c r="V19" i="1"/>
  <c r="X19" i="1"/>
  <c r="T19" i="1"/>
  <c r="R10" i="1"/>
  <c r="U23" i="1"/>
  <c r="S23" i="1"/>
  <c r="X10" i="1" l="1"/>
  <c r="T10" i="1"/>
  <c r="R23" i="1"/>
  <c r="V10" i="1"/>
  <c r="X23" i="1" l="1"/>
  <c r="V23" i="1"/>
  <c r="T23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<sst xmlns="http://schemas.openxmlformats.org/spreadsheetml/2006/main" count="56" uniqueCount="52">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</sst>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3180086</v>
          </cell>
          <cell r="N10">
            <v>3180086</v>
          </cell>
          <cell r="O10">
            <v>2462681.2400000002</v>
          </cell>
          <cell r="P10">
            <v>2462595.35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1706506</v>
          </cell>
          <cell r="N11">
            <v>168650.2</v>
          </cell>
          <cell r="O11">
            <v>38251</v>
          </cell>
          <cell r="P11">
            <v>38251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16023378</v>
          </cell>
          <cell r="N12">
            <v>14774979.369999999</v>
          </cell>
          <cell r="O12">
            <v>7995244.3799999999</v>
          </cell>
          <cell r="P12">
            <v>7988777.3499999996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320997</v>
          </cell>
          <cell r="N13">
            <v>5568.65</v>
          </cell>
          <cell r="O13">
            <v>5568.65</v>
          </cell>
          <cell r="P13">
            <v>5568.65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PESSOAL ATIVO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40857907.719999999</v>
          </cell>
          <cell r="N14">
            <v>40857906.859999999</v>
          </cell>
          <cell r="O14">
            <v>40852293.100000001</v>
          </cell>
          <cell r="P14">
            <v>40683886.799999997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2091585</v>
          </cell>
          <cell r="N15">
            <v>883023.09</v>
          </cell>
          <cell r="O15">
            <v>880916.29</v>
          </cell>
          <cell r="P15">
            <v>880916.29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2376180</v>
          </cell>
          <cell r="N16">
            <v>1752747.44</v>
          </cell>
          <cell r="O16">
            <v>927426.11</v>
          </cell>
          <cell r="P16">
            <v>927426.11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00M1</v>
          </cell>
          <cell r="H17" t="str">
            <v>BENEFICIOS ASSISTENCIAIS DECORRENTES DO AUXILIO-FUNERAL E NA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3721.37</v>
          </cell>
          <cell r="N17">
            <v>3721.37</v>
          </cell>
          <cell r="O17">
            <v>3721.37</v>
          </cell>
          <cell r="P17">
            <v>3721.37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0569</v>
          </cell>
          <cell r="F18" t="str">
            <v>PRESTACAO JURISDICIONAL NA JUSTICA FEDERAL</v>
          </cell>
          <cell r="G18" t="str">
            <v>2010</v>
          </cell>
          <cell r="H18" t="str">
            <v>ASSISTENCIA PRE-ESCOLAR AOS DEPENDENTES DOS SERVIDORES CIVIS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578772</v>
          </cell>
          <cell r="N18">
            <v>578772</v>
          </cell>
          <cell r="O18">
            <v>339015</v>
          </cell>
          <cell r="P18">
            <v>339015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2012</v>
          </cell>
          <cell r="H19" t="str">
            <v>AUXILIO-ALIMENTACAO AOS SERVIDORES CIVIS, EMPREGADOS E MILIT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3680976</v>
          </cell>
          <cell r="N19">
            <v>3680976</v>
          </cell>
          <cell r="O19">
            <v>2087943.2</v>
          </cell>
          <cell r="P19">
            <v>2087943.2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0569</v>
          </cell>
          <cell r="F20" t="str">
            <v>PRESTACAO JURISDICIONAL NA JUSTICA FEDERAL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6859439.3799999999</v>
          </cell>
          <cell r="N20">
            <v>6859439.3799999999</v>
          </cell>
          <cell r="O20">
            <v>6858227.5599999996</v>
          </cell>
          <cell r="P20">
            <v>6858227.5599999996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0089</v>
          </cell>
          <cell r="F21" t="str">
            <v>PREVIDENCIA DE INATIVOS E PENSIONISTAS DA UNIAO</v>
          </cell>
          <cell r="G21" t="str">
            <v>0181</v>
          </cell>
          <cell r="H21" t="str">
            <v>APOSENTADORIAS E PENSOES - SERVIDORES CIVIS</v>
          </cell>
          <cell r="I21" t="str">
            <v>2</v>
          </cell>
          <cell r="J21" t="str">
            <v>0156</v>
          </cell>
          <cell r="K21" t="str">
            <v>CONTRIBUICAO PLANO SEGURIDADE SOCIAL SERVIDOR</v>
          </cell>
          <cell r="L21" t="str">
            <v>1</v>
          </cell>
          <cell r="M21">
            <v>2686653.02</v>
          </cell>
          <cell r="N21">
            <v>2686653.02</v>
          </cell>
          <cell r="O21">
            <v>2686653.02</v>
          </cell>
          <cell r="P21">
            <v>2648982.5299999998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0169</v>
          </cell>
          <cell r="K22" t="str">
            <v>CONTRIB.PATRONAL P/PLANO DE SEGURID.SOC.SERV.</v>
          </cell>
          <cell r="L22" t="str">
            <v>1</v>
          </cell>
          <cell r="M22">
            <v>3677103.71</v>
          </cell>
          <cell r="N22">
            <v>3677103.71</v>
          </cell>
          <cell r="O22">
            <v>3677103.71</v>
          </cell>
          <cell r="P22">
            <v>3677103.71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showGridLines="0" tabSelected="1" view="pageBreakPreview" zoomScaleNormal="7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42917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9" t="str">
        <f>+CONCATENATE('[1]Access-Jul'!C10,".",'[1]Access-Jul'!D10)</f>
        <v>02.061</v>
      </c>
      <c r="D10" s="39" t="str">
        <f>+CONCATENATE('[1]Access-Jul'!E10,".",'[1]Access-Jul'!G10)</f>
        <v>0569.4224</v>
      </c>
      <c r="E10" s="38" t="str">
        <f>+'[1]Access-Jul'!F10</f>
        <v>PRESTACAO JURISDICIONAL NA JUSTICA FEDERAL</v>
      </c>
      <c r="F10" s="40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41" t="str">
        <f>+'[1]Access-Jul'!K10</f>
        <v>RECURSOS ORDINARIOS</v>
      </c>
      <c r="J10" s="37" t="str">
        <f>+'[1]Access-Jul'!L10</f>
        <v>3</v>
      </c>
      <c r="K10" s="42"/>
      <c r="L10" s="43"/>
      <c r="M10" s="43"/>
      <c r="N10" s="44">
        <f>K10+L10-M10</f>
        <v>0</v>
      </c>
      <c r="O10" s="42"/>
      <c r="P10" s="45">
        <f>+'[1]Access-Jul'!M10</f>
        <v>3180086</v>
      </c>
      <c r="Q10" s="45"/>
      <c r="R10" s="45">
        <f>N10-O10+P10+Q10</f>
        <v>3180086</v>
      </c>
      <c r="S10" s="45">
        <f>+'[1]Access-Jul'!N10</f>
        <v>3180086</v>
      </c>
      <c r="T10" s="46">
        <f>IF(R10&gt;0,S10/R10,0)</f>
        <v>1</v>
      </c>
      <c r="U10" s="45">
        <f>+'[1]Access-Jul'!O10</f>
        <v>2462681.2400000002</v>
      </c>
      <c r="V10" s="46">
        <f>IF(R10&gt;0,U10/R10,0)</f>
        <v>0.7744071198074518</v>
      </c>
      <c r="W10" s="45">
        <f>+'[1]Access-Jul'!P10</f>
        <v>2462595.35</v>
      </c>
      <c r="X10" s="46">
        <f>IF(R10&gt;0,W10/R10,0)</f>
        <v>0.77438011110391358</v>
      </c>
    </row>
    <row r="11" spans="1:24" ht="30.75" customHeight="1" x14ac:dyDescent="0.2">
      <c r="A11" s="47" t="str">
        <f>+'[1]Access-Jul'!A11</f>
        <v>12101</v>
      </c>
      <c r="B11" s="48" t="str">
        <f>+'[1]Access-Jul'!B11</f>
        <v>JUSTICA FEDERAL DE PRIMEIRO GRAU</v>
      </c>
      <c r="C11" s="47" t="str">
        <f>+CONCATENATE('[1]Access-Jul'!C11,".",'[1]Access-Jul'!D11)</f>
        <v>02.061</v>
      </c>
      <c r="D11" s="47" t="str">
        <f>+CONCATENATE('[1]Access-Jul'!E11,".",'[1]Access-Jul'!G11)</f>
        <v>0569.4257</v>
      </c>
      <c r="E11" s="48" t="str">
        <f>+'[1]Access-Jul'!F11</f>
        <v>PRESTACAO JURISDICIONAL NA JUSTICA FEDERAL</v>
      </c>
      <c r="F11" s="49" t="str">
        <f>+'[1]Access-Jul'!H11</f>
        <v>JULGAMENTO DE CAUSAS NA JUSTICA FEDERAL</v>
      </c>
      <c r="G11" s="47" t="str">
        <f>IF('[1]Access-Jul'!I11="1","F","S")</f>
        <v>F</v>
      </c>
      <c r="H11" s="47" t="str">
        <f>+'[1]Access-Jul'!J11</f>
        <v>0100</v>
      </c>
      <c r="I11" s="48" t="str">
        <f>+'[1]Access-Jul'!K11</f>
        <v>RECURSOS ORDINARIOS</v>
      </c>
      <c r="J11" s="47" t="str">
        <f>+'[1]Access-Jul'!L11</f>
        <v>4</v>
      </c>
      <c r="K11" s="50"/>
      <c r="L11" s="50"/>
      <c r="M11" s="50"/>
      <c r="N11" s="51">
        <v>0</v>
      </c>
      <c r="O11" s="50"/>
      <c r="P11" s="52">
        <f>+'[1]Access-Jul'!M11</f>
        <v>1706506</v>
      </c>
      <c r="Q11" s="52"/>
      <c r="R11" s="52">
        <f t="shared" ref="R11:R22" si="0">N11-O11+P11+Q11</f>
        <v>1706506</v>
      </c>
      <c r="S11" s="52">
        <f>+'[1]Access-Jul'!N11</f>
        <v>168650.2</v>
      </c>
      <c r="T11" s="53">
        <f t="shared" ref="T11:T23" si="1">IF(R11&gt;0,S11/R11,0)</f>
        <v>9.882778027150213E-2</v>
      </c>
      <c r="U11" s="52">
        <f>+'[1]Access-Jul'!O11</f>
        <v>38251</v>
      </c>
      <c r="V11" s="53">
        <f t="shared" ref="V11:V23" si="2">IF(R11&gt;0,U11/R11,0)</f>
        <v>2.2414805456294908E-2</v>
      </c>
      <c r="W11" s="52">
        <f>+'[1]Access-Jul'!P11</f>
        <v>38251</v>
      </c>
      <c r="X11" s="53">
        <f t="shared" ref="X11:X23" si="3">IF(R11&gt;0,W11/R11,0)</f>
        <v>2.2414805456294908E-2</v>
      </c>
    </row>
    <row r="12" spans="1:24" ht="30.75" customHeight="1" x14ac:dyDescent="0.2">
      <c r="A12" s="47" t="str">
        <f>+'[1]Access-Jul'!A12</f>
        <v>12101</v>
      </c>
      <c r="B12" s="48" t="str">
        <f>+'[1]Access-Jul'!B12</f>
        <v>JUSTICA FEDERAL DE PRIMEIRO GRAU</v>
      </c>
      <c r="C12" s="47" t="str">
        <f>+CONCATENATE('[1]Access-Jul'!C12,".",'[1]Access-Jul'!D12)</f>
        <v>02.061</v>
      </c>
      <c r="D12" s="47" t="str">
        <f>+CONCATENATE('[1]Access-Jul'!E12,".",'[1]Access-Jul'!G12)</f>
        <v>0569.4257</v>
      </c>
      <c r="E12" s="48" t="str">
        <f>+'[1]Access-Jul'!F12</f>
        <v>PRESTACAO JURISDICIONAL NA JUSTICA FEDERAL</v>
      </c>
      <c r="F12" s="48" t="str">
        <f>+'[1]Access-Jul'!H12</f>
        <v>JULGAMENTO DE CAUSAS NA JUSTICA FEDERAL</v>
      </c>
      <c r="G12" s="47" t="str">
        <f>IF('[1]Access-Jul'!I12="1","F","S")</f>
        <v>F</v>
      </c>
      <c r="H12" s="47" t="str">
        <f>+'[1]Access-Jul'!J12</f>
        <v>0100</v>
      </c>
      <c r="I12" s="48" t="str">
        <f>+'[1]Access-Jul'!K12</f>
        <v>RECURSOS ORDINARIOS</v>
      </c>
      <c r="J12" s="47" t="str">
        <f>+'[1]Access-Jul'!L12</f>
        <v>3</v>
      </c>
      <c r="K12" s="52"/>
      <c r="L12" s="52"/>
      <c r="M12" s="52"/>
      <c r="N12" s="50">
        <v>0</v>
      </c>
      <c r="O12" s="52"/>
      <c r="P12" s="52">
        <f>+'[1]Access-Jul'!M12</f>
        <v>16023378</v>
      </c>
      <c r="Q12" s="52"/>
      <c r="R12" s="52">
        <f t="shared" si="0"/>
        <v>16023378</v>
      </c>
      <c r="S12" s="52">
        <f>+'[1]Access-Jul'!N12</f>
        <v>14774979.369999999</v>
      </c>
      <c r="T12" s="53">
        <f t="shared" si="1"/>
        <v>0.92208892344672888</v>
      </c>
      <c r="U12" s="52">
        <f>+'[1]Access-Jul'!O12</f>
        <v>7995244.3799999999</v>
      </c>
      <c r="V12" s="53">
        <f t="shared" si="2"/>
        <v>0.49897371078682662</v>
      </c>
      <c r="W12" s="52">
        <f>+'[1]Access-Jul'!P12</f>
        <v>7988777.3499999996</v>
      </c>
      <c r="X12" s="53">
        <f t="shared" si="3"/>
        <v>0.49857011112138772</v>
      </c>
    </row>
    <row r="13" spans="1:24" ht="30.75" customHeight="1" x14ac:dyDescent="0.2">
      <c r="A13" s="47" t="str">
        <f>+'[1]Access-Jul'!A13</f>
        <v>12101</v>
      </c>
      <c r="B13" s="48" t="str">
        <f>+'[1]Access-Jul'!B13</f>
        <v>JUSTICA FEDERAL DE PRIMEIRO GRAU</v>
      </c>
      <c r="C13" s="47" t="str">
        <f>+CONCATENATE('[1]Access-Jul'!C13,".",'[1]Access-Jul'!D13)</f>
        <v>02.061</v>
      </c>
      <c r="D13" s="47" t="str">
        <f>+CONCATENATE('[1]Access-Jul'!E13,".",'[1]Access-Jul'!G13)</f>
        <v>0569.4257</v>
      </c>
      <c r="E13" s="48" t="str">
        <f>+'[1]Access-Jul'!F13</f>
        <v>PRESTACAO JURISDICIONAL NA JUSTICA FEDERAL</v>
      </c>
      <c r="F13" s="48" t="str">
        <f>+'[1]Access-Jul'!H13</f>
        <v>JULGAMENTO DE CAUSAS NA JUSTICA FEDERAL</v>
      </c>
      <c r="G13" s="47" t="str">
        <f>IF('[1]Access-Jul'!I13="1","F","S")</f>
        <v>F</v>
      </c>
      <c r="H13" s="47" t="str">
        <f>+'[1]Access-Jul'!J13</f>
        <v>0127</v>
      </c>
      <c r="I13" s="48" t="str">
        <f>+'[1]Access-Jul'!K13</f>
        <v>CUSTAS E EMOLUMENTOS - PODER JUDICIARIO</v>
      </c>
      <c r="J13" s="47" t="str">
        <f>+'[1]Access-Jul'!L13</f>
        <v>3</v>
      </c>
      <c r="K13" s="52"/>
      <c r="L13" s="52"/>
      <c r="M13" s="52"/>
      <c r="N13" s="50">
        <v>0</v>
      </c>
      <c r="O13" s="52"/>
      <c r="P13" s="52">
        <f>+'[1]Access-Jul'!M13</f>
        <v>320997</v>
      </c>
      <c r="Q13" s="52"/>
      <c r="R13" s="52">
        <f t="shared" si="0"/>
        <v>320997</v>
      </c>
      <c r="S13" s="52">
        <f>+'[1]Access-Jul'!N13</f>
        <v>5568.65</v>
      </c>
      <c r="T13" s="53">
        <f t="shared" si="1"/>
        <v>1.7347981445309458E-2</v>
      </c>
      <c r="U13" s="52">
        <f>+'[1]Access-Jul'!O13</f>
        <v>5568.65</v>
      </c>
      <c r="V13" s="53">
        <f t="shared" si="2"/>
        <v>1.7347981445309458E-2</v>
      </c>
      <c r="W13" s="52">
        <f>+'[1]Access-Jul'!P13</f>
        <v>5568.65</v>
      </c>
      <c r="X13" s="53">
        <f t="shared" si="3"/>
        <v>1.7347981445309458E-2</v>
      </c>
    </row>
    <row r="14" spans="1:24" ht="30.75" customHeight="1" x14ac:dyDescent="0.2">
      <c r="A14" s="47" t="str">
        <f>+'[1]Access-Jul'!A14</f>
        <v>12101</v>
      </c>
      <c r="B14" s="48" t="str">
        <f>+'[1]Access-Jul'!B14</f>
        <v>JUSTICA FEDERAL DE PRIMEIRO GRAU</v>
      </c>
      <c r="C14" s="47" t="str">
        <f>+CONCATENATE('[1]Access-Jul'!C14,".",'[1]Access-Jul'!D14)</f>
        <v>02.122</v>
      </c>
      <c r="D14" s="47" t="str">
        <f>+CONCATENATE('[1]Access-Jul'!E14,".",'[1]Access-Jul'!G14)</f>
        <v>0569.20TP</v>
      </c>
      <c r="E14" s="48" t="str">
        <f>+'[1]Access-Jul'!F14</f>
        <v>PRESTACAO JURISDICIONAL NA JUSTICA FEDERAL</v>
      </c>
      <c r="F14" s="48" t="str">
        <f>+'[1]Access-Jul'!H14</f>
        <v>PESSOAL ATIVO DA UNIAO</v>
      </c>
      <c r="G14" s="47" t="str">
        <f>IF('[1]Access-Jul'!I14="1","F","S")</f>
        <v>F</v>
      </c>
      <c r="H14" s="47" t="str">
        <f>+'[1]Access-Jul'!J14</f>
        <v>0100</v>
      </c>
      <c r="I14" s="48" t="str">
        <f>+'[1]Access-Jul'!K14</f>
        <v>RECURSOS ORDINARIOS</v>
      </c>
      <c r="J14" s="47" t="str">
        <f>+'[1]Access-Jul'!L14</f>
        <v>1</v>
      </c>
      <c r="K14" s="52"/>
      <c r="L14" s="52"/>
      <c r="M14" s="52"/>
      <c r="N14" s="50">
        <v>0</v>
      </c>
      <c r="O14" s="52"/>
      <c r="P14" s="52">
        <f>+'[1]Access-Jul'!M14</f>
        <v>40857907.719999999</v>
      </c>
      <c r="Q14" s="52"/>
      <c r="R14" s="52">
        <f t="shared" si="0"/>
        <v>40857907.719999999</v>
      </c>
      <c r="S14" s="52">
        <f>+'[1]Access-Jul'!N14</f>
        <v>40857906.859999999</v>
      </c>
      <c r="T14" s="53">
        <f t="shared" si="1"/>
        <v>0.99999997895144299</v>
      </c>
      <c r="U14" s="52">
        <f>+'[1]Access-Jul'!O14</f>
        <v>40852293.100000001</v>
      </c>
      <c r="V14" s="53">
        <f t="shared" si="2"/>
        <v>0.99986258180329557</v>
      </c>
      <c r="W14" s="52">
        <f>+'[1]Access-Jul'!P14</f>
        <v>40683886.799999997</v>
      </c>
      <c r="X14" s="53">
        <f t="shared" si="3"/>
        <v>0.99574082644680262</v>
      </c>
    </row>
    <row r="15" spans="1:24" ht="30.75" customHeight="1" x14ac:dyDescent="0.2">
      <c r="A15" s="47" t="str">
        <f>+'[1]Access-Jul'!A15</f>
        <v>12101</v>
      </c>
      <c r="B15" s="48" t="str">
        <f>+'[1]Access-Jul'!B15</f>
        <v>JUSTICA FEDERAL DE PRIMEIRO GRAU</v>
      </c>
      <c r="C15" s="47" t="str">
        <f>+CONCATENATE('[1]Access-Jul'!C15,".",'[1]Access-Jul'!D15)</f>
        <v>02.122</v>
      </c>
      <c r="D15" s="47" t="str">
        <f>+CONCATENATE('[1]Access-Jul'!E15,".",'[1]Access-Jul'!G15)</f>
        <v>0569.216H</v>
      </c>
      <c r="E15" s="48" t="str">
        <f>+'[1]Access-Jul'!F15</f>
        <v>PRESTACAO JURISDICIONAL NA JUSTICA FEDERAL</v>
      </c>
      <c r="F15" s="48" t="str">
        <f>+'[1]Access-Jul'!H15</f>
        <v>AJUDA DE CUSTO PARA MORADIA OU AUXILIO-MORADIA A AGENTES PUB</v>
      </c>
      <c r="G15" s="47" t="str">
        <f>IF('[1]Access-Jul'!I15="1","F","S")</f>
        <v>F</v>
      </c>
      <c r="H15" s="47" t="str">
        <f>+'[1]Access-Jul'!J15</f>
        <v>0100</v>
      </c>
      <c r="I15" s="48" t="str">
        <f>+'[1]Access-Jul'!K15</f>
        <v>RECURSOS ORDINARIOS</v>
      </c>
      <c r="J15" s="47" t="str">
        <f>+'[1]Access-Jul'!L15</f>
        <v>3</v>
      </c>
      <c r="K15" s="50"/>
      <c r="L15" s="50"/>
      <c r="M15" s="50"/>
      <c r="N15" s="50">
        <v>0</v>
      </c>
      <c r="O15" s="50"/>
      <c r="P15" s="52">
        <f>+'[1]Access-Jul'!M15</f>
        <v>2091585</v>
      </c>
      <c r="Q15" s="52"/>
      <c r="R15" s="52">
        <f t="shared" si="0"/>
        <v>2091585</v>
      </c>
      <c r="S15" s="52">
        <f>+'[1]Access-Jul'!N15</f>
        <v>883023.09</v>
      </c>
      <c r="T15" s="53">
        <f t="shared" si="1"/>
        <v>0.42217891694576121</v>
      </c>
      <c r="U15" s="52">
        <f>+'[1]Access-Jul'!O15</f>
        <v>880916.29</v>
      </c>
      <c r="V15" s="53">
        <f t="shared" si="2"/>
        <v>0.4211716425581557</v>
      </c>
      <c r="W15" s="52">
        <f>+'[1]Access-Jul'!P15</f>
        <v>880916.29</v>
      </c>
      <c r="X15" s="53">
        <f t="shared" si="3"/>
        <v>0.4211716425581557</v>
      </c>
    </row>
    <row r="16" spans="1:24" ht="30.75" customHeight="1" x14ac:dyDescent="0.2">
      <c r="A16" s="47" t="str">
        <f>+'[1]Access-Jul'!A16</f>
        <v>12101</v>
      </c>
      <c r="B16" s="48" t="str">
        <f>+'[1]Access-Jul'!B16</f>
        <v>JUSTICA FEDERAL DE PRIMEIRO GRAU</v>
      </c>
      <c r="C16" s="47" t="str">
        <f>+CONCATENATE('[1]Access-Jul'!C16,".",'[1]Access-Jul'!D16)</f>
        <v>02.301</v>
      </c>
      <c r="D16" s="47" t="str">
        <f>+CONCATENATE('[1]Access-Jul'!E16,".",'[1]Access-Jul'!G16)</f>
        <v>0569.2004</v>
      </c>
      <c r="E16" s="48" t="str">
        <f>+'[1]Access-Jul'!F16</f>
        <v>PRESTACAO JURISDICIONAL NA JUSTICA FEDERAL</v>
      </c>
      <c r="F16" s="48" t="str">
        <f>+'[1]Access-Jul'!H16</f>
        <v>ASSISTENCIA MEDICA E ODONTOLOGICA AOS SERVIDORES CIVIS, EMPR</v>
      </c>
      <c r="G16" s="47" t="str">
        <f>IF('[1]Access-Jul'!I16="1","F","S")</f>
        <v>S</v>
      </c>
      <c r="H16" s="47" t="str">
        <f>+'[1]Access-Jul'!J16</f>
        <v>0100</v>
      </c>
      <c r="I16" s="48" t="str">
        <f>+'[1]Access-Jul'!K16</f>
        <v>RECURSOS ORDINARIOS</v>
      </c>
      <c r="J16" s="47" t="str">
        <f>+'[1]Access-Jul'!L16</f>
        <v>3</v>
      </c>
      <c r="K16" s="52"/>
      <c r="L16" s="52"/>
      <c r="M16" s="52"/>
      <c r="N16" s="50">
        <v>0</v>
      </c>
      <c r="O16" s="52"/>
      <c r="P16" s="52">
        <f>+'[1]Access-Jul'!M16</f>
        <v>2376180</v>
      </c>
      <c r="Q16" s="52"/>
      <c r="R16" s="52">
        <f t="shared" si="0"/>
        <v>2376180</v>
      </c>
      <c r="S16" s="52">
        <f>+'[1]Access-Jul'!N16</f>
        <v>1752747.44</v>
      </c>
      <c r="T16" s="53">
        <f t="shared" si="1"/>
        <v>0.73763243525322153</v>
      </c>
      <c r="U16" s="52">
        <f>+'[1]Access-Jul'!O16</f>
        <v>927426.11</v>
      </c>
      <c r="V16" s="53">
        <f t="shared" si="2"/>
        <v>0.39030128609785453</v>
      </c>
      <c r="W16" s="52">
        <f>+'[1]Access-Jul'!P16</f>
        <v>927426.11</v>
      </c>
      <c r="X16" s="53">
        <f t="shared" si="3"/>
        <v>0.39030128609785453</v>
      </c>
    </row>
    <row r="17" spans="1:25" ht="30.75" customHeight="1" x14ac:dyDescent="0.2">
      <c r="A17" s="47" t="str">
        <f>+'[1]Access-Jul'!A17</f>
        <v>12101</v>
      </c>
      <c r="B17" s="48" t="str">
        <f>+'[1]Access-Jul'!B17</f>
        <v>JUSTICA FEDERAL DE PRIMEIRO GRAU</v>
      </c>
      <c r="C17" s="47" t="str">
        <f>+CONCATENATE('[1]Access-Jul'!C17,".",'[1]Access-Jul'!D17)</f>
        <v>02.331</v>
      </c>
      <c r="D17" s="47" t="str">
        <f>+CONCATENATE('[1]Access-Jul'!E17,".",'[1]Access-Jul'!G17)</f>
        <v>0569.00M1</v>
      </c>
      <c r="E17" s="48" t="str">
        <f>+'[1]Access-Jul'!F17</f>
        <v>PRESTACAO JURISDICIONAL NA JUSTICA FEDERAL</v>
      </c>
      <c r="F17" s="48" t="str">
        <f>+'[1]Access-Jul'!H17</f>
        <v>BENEFICIOS ASSISTENCIAIS DECORRENTES DO AUXILIO-FUNERAL E NA</v>
      </c>
      <c r="G17" s="47" t="str">
        <f>IF('[1]Access-Jul'!I17="1","F","S")</f>
        <v>F</v>
      </c>
      <c r="H17" s="47" t="str">
        <f>+'[1]Access-Jul'!J17</f>
        <v>0100</v>
      </c>
      <c r="I17" s="48" t="str">
        <f>+'[1]Access-Jul'!K17</f>
        <v>RECURSOS ORDINARIOS</v>
      </c>
      <c r="J17" s="47" t="str">
        <f>+'[1]Access-Jul'!L17</f>
        <v>3</v>
      </c>
      <c r="K17" s="52"/>
      <c r="L17" s="52"/>
      <c r="M17" s="52"/>
      <c r="N17" s="50">
        <v>0</v>
      </c>
      <c r="O17" s="52"/>
      <c r="P17" s="52">
        <f>+'[1]Access-Jul'!M17</f>
        <v>3721.37</v>
      </c>
      <c r="Q17" s="52"/>
      <c r="R17" s="52">
        <f t="shared" si="0"/>
        <v>3721.37</v>
      </c>
      <c r="S17" s="52">
        <f>+'[1]Access-Jul'!N17</f>
        <v>3721.37</v>
      </c>
      <c r="T17" s="53">
        <f t="shared" si="1"/>
        <v>1</v>
      </c>
      <c r="U17" s="52">
        <f>+'[1]Access-Jul'!O17</f>
        <v>3721.37</v>
      </c>
      <c r="V17" s="53">
        <f t="shared" si="2"/>
        <v>1</v>
      </c>
      <c r="W17" s="52">
        <f>+'[1]Access-Jul'!P17</f>
        <v>3721.37</v>
      </c>
      <c r="X17" s="53">
        <f t="shared" si="3"/>
        <v>1</v>
      </c>
    </row>
    <row r="18" spans="1:25" ht="30.75" customHeight="1" x14ac:dyDescent="0.2">
      <c r="A18" s="47" t="str">
        <f>+'[1]Access-Jul'!A18</f>
        <v>12101</v>
      </c>
      <c r="B18" s="48" t="str">
        <f>+'[1]Access-Jul'!B18</f>
        <v>JUSTICA FEDERAL DE PRIMEIRO GRAU</v>
      </c>
      <c r="C18" s="47" t="str">
        <f>+CONCATENATE('[1]Access-Jul'!C18,".",'[1]Access-Jul'!D18)</f>
        <v>02.331</v>
      </c>
      <c r="D18" s="47" t="str">
        <f>+CONCATENATE('[1]Access-Jul'!E18,".",'[1]Access-Jul'!G18)</f>
        <v>0569.2010</v>
      </c>
      <c r="E18" s="48" t="str">
        <f>+'[1]Access-Jul'!F18</f>
        <v>PRESTACAO JURISDICIONAL NA JUSTICA FEDERAL</v>
      </c>
      <c r="F18" s="48" t="str">
        <f>+'[1]Access-Jul'!H18</f>
        <v>ASSISTENCIA PRE-ESCOLAR AOS DEPENDENTES DOS SERVIDORES CIVIS</v>
      </c>
      <c r="G18" s="47" t="str">
        <f>IF('[1]Access-Jul'!I18="1","F","S")</f>
        <v>F</v>
      </c>
      <c r="H18" s="47" t="str">
        <f>+'[1]Access-Jul'!J18</f>
        <v>0100</v>
      </c>
      <c r="I18" s="48" t="str">
        <f>+'[1]Access-Jul'!K18</f>
        <v>RECURSOS ORDINARIOS</v>
      </c>
      <c r="J18" s="47" t="str">
        <f>+'[1]Access-Jul'!L18</f>
        <v>3</v>
      </c>
      <c r="K18" s="50"/>
      <c r="L18" s="50"/>
      <c r="M18" s="50"/>
      <c r="N18" s="50">
        <v>0</v>
      </c>
      <c r="O18" s="50"/>
      <c r="P18" s="52">
        <f>+'[1]Access-Jul'!M18</f>
        <v>578772</v>
      </c>
      <c r="Q18" s="52"/>
      <c r="R18" s="52">
        <f t="shared" si="0"/>
        <v>578772</v>
      </c>
      <c r="S18" s="52">
        <f>+'[1]Access-Jul'!N18</f>
        <v>578772</v>
      </c>
      <c r="T18" s="53">
        <f t="shared" si="1"/>
        <v>1</v>
      </c>
      <c r="U18" s="52">
        <f>+'[1]Access-Jul'!O18</f>
        <v>339015</v>
      </c>
      <c r="V18" s="53">
        <f t="shared" si="2"/>
        <v>0.58574879227053145</v>
      </c>
      <c r="W18" s="52">
        <f>+'[1]Access-Jul'!P18</f>
        <v>339015</v>
      </c>
      <c r="X18" s="53">
        <f t="shared" si="3"/>
        <v>0.58574879227053145</v>
      </c>
    </row>
    <row r="19" spans="1:25" ht="30.75" customHeight="1" x14ac:dyDescent="0.2">
      <c r="A19" s="47" t="str">
        <f>+'[1]Access-Jul'!A19</f>
        <v>12101</v>
      </c>
      <c r="B19" s="48" t="str">
        <f>+'[1]Access-Jul'!B19</f>
        <v>JUSTICA FEDERAL DE PRIMEIRO GRAU</v>
      </c>
      <c r="C19" s="47" t="str">
        <f>+CONCATENATE('[1]Access-Jul'!C19,".",'[1]Access-Jul'!D19)</f>
        <v>02.331</v>
      </c>
      <c r="D19" s="47" t="str">
        <f>+CONCATENATE('[1]Access-Jul'!E19,".",'[1]Access-Jul'!G19)</f>
        <v>0569.2012</v>
      </c>
      <c r="E19" s="48" t="str">
        <f>+'[1]Access-Jul'!F19</f>
        <v>PRESTACAO JURISDICIONAL NA JUSTICA FEDERAL</v>
      </c>
      <c r="F19" s="48" t="str">
        <f>+'[1]Access-Jul'!H19</f>
        <v>AUXILIO-ALIMENTACAO AOS SERVIDORES CIVIS, EMPREGADOS E MILIT</v>
      </c>
      <c r="G19" s="47" t="str">
        <f>IF('[1]Access-Jul'!I19="1","F","S")</f>
        <v>F</v>
      </c>
      <c r="H19" s="47" t="str">
        <f>+'[1]Access-Jul'!J19</f>
        <v>0100</v>
      </c>
      <c r="I19" s="48" t="str">
        <f>+'[1]Access-Jul'!K19</f>
        <v>RECURSOS ORDINARIOS</v>
      </c>
      <c r="J19" s="47" t="str">
        <f>+'[1]Access-Jul'!L19</f>
        <v>3</v>
      </c>
      <c r="K19" s="50"/>
      <c r="L19" s="50"/>
      <c r="M19" s="50"/>
      <c r="N19" s="50">
        <v>0</v>
      </c>
      <c r="O19" s="50"/>
      <c r="P19" s="52">
        <f>+'[1]Access-Jul'!M19</f>
        <v>3680976</v>
      </c>
      <c r="Q19" s="52"/>
      <c r="R19" s="52">
        <f t="shared" si="0"/>
        <v>3680976</v>
      </c>
      <c r="S19" s="52">
        <f>+'[1]Access-Jul'!N19</f>
        <v>3680976</v>
      </c>
      <c r="T19" s="53">
        <f t="shared" si="1"/>
        <v>1</v>
      </c>
      <c r="U19" s="52">
        <f>+'[1]Access-Jul'!O19</f>
        <v>2087943.2</v>
      </c>
      <c r="V19" s="53">
        <f t="shared" si="2"/>
        <v>0.56722543151598925</v>
      </c>
      <c r="W19" s="52">
        <f>+'[1]Access-Jul'!P19</f>
        <v>2087943.2</v>
      </c>
      <c r="X19" s="53">
        <f t="shared" si="3"/>
        <v>0.56722543151598925</v>
      </c>
    </row>
    <row r="20" spans="1:25" ht="30.75" customHeight="1" x14ac:dyDescent="0.2">
      <c r="A20" s="47" t="str">
        <f>+'[1]Access-Jul'!A20</f>
        <v>12101</v>
      </c>
      <c r="B20" s="48" t="str">
        <f>+'[1]Access-Jul'!B20</f>
        <v>JUSTICA FEDERAL DE PRIMEIRO GRAU</v>
      </c>
      <c r="C20" s="47" t="str">
        <f>+CONCATENATE('[1]Access-Jul'!C20,".",'[1]Access-Jul'!D20)</f>
        <v>02.846</v>
      </c>
      <c r="D20" s="47" t="str">
        <f>+CONCATENATE('[1]Access-Jul'!E20,".",'[1]Access-Jul'!G20)</f>
        <v>0569.09HB</v>
      </c>
      <c r="E20" s="48" t="str">
        <f>+'[1]Access-Jul'!F20</f>
        <v>PRESTACAO JURISDICIONAL NA JUSTICA FEDERAL</v>
      </c>
      <c r="F20" s="48" t="str">
        <f>+'[1]Access-Jul'!H20</f>
        <v>CONTRIBUICAO DA UNIAO, DE SUAS AUTARQUIAS E FUNDACOES PARA O</v>
      </c>
      <c r="G20" s="47" t="str">
        <f>IF('[1]Access-Jul'!I20="1","F","S")</f>
        <v>F</v>
      </c>
      <c r="H20" s="47" t="str">
        <f>+'[1]Access-Jul'!J20</f>
        <v>0100</v>
      </c>
      <c r="I20" s="48" t="str">
        <f>+'[1]Access-Jul'!K20</f>
        <v>RECURSOS ORDINARIOS</v>
      </c>
      <c r="J20" s="47" t="str">
        <f>+'[1]Access-Jul'!L20</f>
        <v>1</v>
      </c>
      <c r="K20" s="50"/>
      <c r="L20" s="50"/>
      <c r="M20" s="50"/>
      <c r="N20" s="50">
        <v>0</v>
      </c>
      <c r="O20" s="50"/>
      <c r="P20" s="52">
        <f>+'[1]Access-Jul'!M20</f>
        <v>6859439.3799999999</v>
      </c>
      <c r="Q20" s="52"/>
      <c r="R20" s="52">
        <f t="shared" si="0"/>
        <v>6859439.3799999999</v>
      </c>
      <c r="S20" s="52">
        <f>+'[1]Access-Jul'!N20</f>
        <v>6859439.3799999999</v>
      </c>
      <c r="T20" s="53">
        <f t="shared" si="1"/>
        <v>1</v>
      </c>
      <c r="U20" s="52">
        <f>+'[1]Access-Jul'!O20</f>
        <v>6858227.5599999996</v>
      </c>
      <c r="V20" s="53">
        <f t="shared" si="2"/>
        <v>0.99982333541666191</v>
      </c>
      <c r="W20" s="52">
        <f>+'[1]Access-Jul'!P20</f>
        <v>6858227.5599999996</v>
      </c>
      <c r="X20" s="53">
        <f t="shared" si="3"/>
        <v>0.99982333541666191</v>
      </c>
    </row>
    <row r="21" spans="1:25" ht="30.75" customHeight="1" x14ac:dyDescent="0.2">
      <c r="A21" s="47" t="str">
        <f>+'[1]Access-Jul'!A21</f>
        <v>12101</v>
      </c>
      <c r="B21" s="48" t="str">
        <f>+'[1]Access-Jul'!B21</f>
        <v>JUSTICA FEDERAL DE PRIMEIRO GRAU</v>
      </c>
      <c r="C21" s="47" t="str">
        <f>+CONCATENATE('[1]Access-Jul'!C21,".",'[1]Access-Jul'!D21)</f>
        <v>09.272</v>
      </c>
      <c r="D21" s="47" t="str">
        <f>+CONCATENATE('[1]Access-Jul'!E21,".",'[1]Access-Jul'!G21)</f>
        <v>0089.0181</v>
      </c>
      <c r="E21" s="48" t="str">
        <f>+'[1]Access-Jul'!F21</f>
        <v>PREVIDENCIA DE INATIVOS E PENSIONISTAS DA UNIAO</v>
      </c>
      <c r="F21" s="48" t="str">
        <f>+'[1]Access-Jul'!H21</f>
        <v>APOSENTADORIAS E PENSOES - SERVIDORES CIVIS</v>
      </c>
      <c r="G21" s="47" t="str">
        <f>IF('[1]Access-Jul'!I21="1","F","S")</f>
        <v>S</v>
      </c>
      <c r="H21" s="47" t="str">
        <f>+'[1]Access-Jul'!J21</f>
        <v>0156</v>
      </c>
      <c r="I21" s="48" t="str">
        <f>+'[1]Access-Jul'!K21</f>
        <v>CONTRIBUICAO PLANO SEGURIDADE SOCIAL SERVIDOR</v>
      </c>
      <c r="J21" s="47" t="str">
        <f>+'[1]Access-Jul'!L21</f>
        <v>1</v>
      </c>
      <c r="K21" s="50"/>
      <c r="L21" s="50"/>
      <c r="M21" s="50"/>
      <c r="N21" s="50">
        <v>0</v>
      </c>
      <c r="O21" s="50"/>
      <c r="P21" s="52">
        <f>+'[1]Access-Jul'!M21</f>
        <v>2686653.02</v>
      </c>
      <c r="Q21" s="52"/>
      <c r="R21" s="52">
        <f t="shared" si="0"/>
        <v>2686653.02</v>
      </c>
      <c r="S21" s="52">
        <f>+'[1]Access-Jul'!N21</f>
        <v>2686653.02</v>
      </c>
      <c r="T21" s="53">
        <f t="shared" si="1"/>
        <v>1</v>
      </c>
      <c r="U21" s="52">
        <f>+'[1]Access-Jul'!O21</f>
        <v>2686653.02</v>
      </c>
      <c r="V21" s="53">
        <f t="shared" si="2"/>
        <v>1</v>
      </c>
      <c r="W21" s="52">
        <f>+'[1]Access-Jul'!P21</f>
        <v>2648982.5299999998</v>
      </c>
      <c r="X21" s="53">
        <f t="shared" si="3"/>
        <v>0.98597865458636702</v>
      </c>
    </row>
    <row r="22" spans="1:25" ht="30.75" customHeight="1" thickBot="1" x14ac:dyDescent="0.25">
      <c r="A22" s="47" t="str">
        <f>+'[1]Access-Jul'!A22</f>
        <v>12101</v>
      </c>
      <c r="B22" s="48" t="str">
        <f>+'[1]Access-Jul'!B22</f>
        <v>JUSTICA FEDERAL DE PRIMEIRO GRAU</v>
      </c>
      <c r="C22" s="47" t="str">
        <f>+CONCATENATE('[1]Access-Jul'!C22,".",'[1]Access-Jul'!D22)</f>
        <v>09.272</v>
      </c>
      <c r="D22" s="47" t="str">
        <f>+CONCATENATE('[1]Access-Jul'!E22,".",'[1]Access-Jul'!G22)</f>
        <v>0089.0181</v>
      </c>
      <c r="E22" s="48" t="str">
        <f>+'[1]Access-Jul'!F22</f>
        <v>PREVIDENCIA DE INATIVOS E PENSIONISTAS DA UNIAO</v>
      </c>
      <c r="F22" s="48" t="str">
        <f>+'[1]Access-Jul'!H22</f>
        <v>APOSENTADORIAS E PENSOES - SERVIDORES CIVIS</v>
      </c>
      <c r="G22" s="47" t="str">
        <f>IF('[1]Access-Jul'!I22="1","F","S")</f>
        <v>S</v>
      </c>
      <c r="H22" s="47" t="str">
        <f>+'[1]Access-Jul'!J22</f>
        <v>0169</v>
      </c>
      <c r="I22" s="48" t="str">
        <f>+'[1]Access-Jul'!K22</f>
        <v>CONTRIB.PATRONAL P/PLANO DE SEGURID.SOC.SERV.</v>
      </c>
      <c r="J22" s="47" t="str">
        <f>+'[1]Access-Jul'!L22</f>
        <v>1</v>
      </c>
      <c r="K22" s="50"/>
      <c r="L22" s="50"/>
      <c r="M22" s="50"/>
      <c r="N22" s="50">
        <v>0</v>
      </c>
      <c r="O22" s="50"/>
      <c r="P22" s="52">
        <f>+'[1]Access-Jul'!M22</f>
        <v>3677103.71</v>
      </c>
      <c r="Q22" s="52"/>
      <c r="R22" s="52">
        <f t="shared" si="0"/>
        <v>3677103.71</v>
      </c>
      <c r="S22" s="52">
        <f>+'[1]Access-Jul'!N22</f>
        <v>3677103.71</v>
      </c>
      <c r="T22" s="53">
        <f t="shared" si="1"/>
        <v>1</v>
      </c>
      <c r="U22" s="52">
        <f>+'[1]Access-Jul'!O22</f>
        <v>3677103.71</v>
      </c>
      <c r="V22" s="53">
        <f t="shared" si="2"/>
        <v>1</v>
      </c>
      <c r="W22" s="52">
        <f>+'[1]Access-Jul'!P22</f>
        <v>3677103.71</v>
      </c>
      <c r="X22" s="53">
        <f t="shared" si="3"/>
        <v>1</v>
      </c>
    </row>
    <row r="23" spans="1:25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84043305.199999988</v>
      </c>
      <c r="Q23" s="56">
        <f>SUM(Q10:Q22)</f>
        <v>0</v>
      </c>
      <c r="R23" s="56">
        <f>SUM(R10:R22)</f>
        <v>84043305.199999988</v>
      </c>
      <c r="S23" s="56">
        <f>SUM(S10:S22)</f>
        <v>79109627.089999989</v>
      </c>
      <c r="T23" s="57">
        <f t="shared" si="1"/>
        <v>0.94129600093357579</v>
      </c>
      <c r="U23" s="56">
        <f>SUM(U10:U22)</f>
        <v>68815044.63000001</v>
      </c>
      <c r="V23" s="57">
        <f t="shared" si="2"/>
        <v>0.81880459682349593</v>
      </c>
      <c r="W23" s="56">
        <f>SUM(W10:W22)</f>
        <v>68602414.920000002</v>
      </c>
      <c r="X23" s="57">
        <f t="shared" si="3"/>
        <v>0.81627459506435518</v>
      </c>
    </row>
    <row r="24" spans="1:2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5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5" x14ac:dyDescent="0.2">
      <c r="Y26" t="s">
        <v>51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2017-10-17T21:11:59Z</dcterms:created>
  <dcterms:modified xsi:type="dcterms:W3CDTF">2017-10-17T21:12:29Z</dcterms:modified>
</cp:coreProperties>
</file>