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0" windowWidth="15480" windowHeight="8640" tabRatio="912" firstSheet="11" activeTab="11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Jan!$A$1:$X$23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5621"/>
</workbook>
</file>

<file path=xl/calcChain.xml><?xml version="1.0" encoding="utf-8"?>
<calcChain xmlns="http://schemas.openxmlformats.org/spreadsheetml/2006/main">
  <c r="O27" i="18" l="1"/>
  <c r="N27" i="18"/>
  <c r="P27" i="18"/>
  <c r="M27" i="18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31" i="4"/>
  <c r="U31" i="4"/>
  <c r="S31" i="4"/>
  <c r="P31" i="4"/>
  <c r="W27" i="4"/>
  <c r="U27" i="4"/>
  <c r="S27" i="4"/>
  <c r="R27" i="4"/>
  <c r="P21" i="3"/>
  <c r="O21" i="3"/>
  <c r="N21" i="3"/>
  <c r="M21" i="3"/>
  <c r="P27" i="4"/>
  <c r="W20" i="1"/>
  <c r="U20" i="1"/>
  <c r="S20" i="1"/>
  <c r="P20" i="1"/>
  <c r="R20" i="1"/>
  <c r="V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U27" i="1"/>
  <c r="R27" i="1"/>
  <c r="P22" i="2"/>
  <c r="W27" i="1"/>
  <c r="O22" i="2"/>
  <c r="N22" i="2"/>
  <c r="S27" i="1"/>
  <c r="M22" i="2"/>
  <c r="P27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20" i="4"/>
  <c r="U20" i="4"/>
  <c r="S20" i="4"/>
  <c r="P20" i="4"/>
  <c r="R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/>
  <c r="V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/>
  <c r="X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S21" i="4"/>
  <c r="P11" i="4"/>
  <c r="R11" i="4"/>
  <c r="X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P21" i="4"/>
  <c r="J10" i="4"/>
  <c r="I10" i="4"/>
  <c r="H10" i="4"/>
  <c r="G10" i="4"/>
  <c r="F10" i="4"/>
  <c r="E10" i="4"/>
  <c r="D10" i="4"/>
  <c r="C10" i="4"/>
  <c r="B10" i="4"/>
  <c r="A10" i="4"/>
  <c r="Q21" i="4"/>
  <c r="R18" i="4"/>
  <c r="R16" i="4"/>
  <c r="X16" i="4"/>
  <c r="N10" i="4"/>
  <c r="R10" i="4"/>
  <c r="W18" i="1"/>
  <c r="W17" i="1"/>
  <c r="W16" i="1"/>
  <c r="W15" i="1"/>
  <c r="W14" i="1"/>
  <c r="W13" i="1"/>
  <c r="W12" i="1"/>
  <c r="W11" i="1"/>
  <c r="W2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/>
  <c r="P17" i="1"/>
  <c r="P16" i="1"/>
  <c r="R16" i="1"/>
  <c r="P15" i="1"/>
  <c r="R15" i="1"/>
  <c r="P14" i="1"/>
  <c r="R14" i="1"/>
  <c r="P13" i="1"/>
  <c r="P12" i="1"/>
  <c r="R12" i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1" i="1"/>
  <c r="R17" i="1"/>
  <c r="X17" i="1"/>
  <c r="R13" i="1"/>
  <c r="V13" i="1"/>
  <c r="R11" i="1"/>
  <c r="N10" i="1"/>
  <c r="X20" i="11"/>
  <c r="T20" i="11"/>
  <c r="V20" i="11"/>
  <c r="R10" i="11"/>
  <c r="T19" i="11"/>
  <c r="X19" i="11"/>
  <c r="P26" i="4"/>
  <c r="X20" i="4"/>
  <c r="T20" i="4"/>
  <c r="V20" i="4"/>
  <c r="W26" i="4"/>
  <c r="W28" i="4"/>
  <c r="S26" i="4"/>
  <c r="S28" i="4"/>
  <c r="U21" i="4"/>
  <c r="W21" i="4"/>
  <c r="X18" i="4"/>
  <c r="V11" i="4"/>
  <c r="T11" i="4"/>
  <c r="X15" i="4"/>
  <c r="V12" i="4"/>
  <c r="V16" i="4"/>
  <c r="V18" i="4"/>
  <c r="U26" i="4"/>
  <c r="U28" i="4"/>
  <c r="T10" i="4"/>
  <c r="T12" i="4"/>
  <c r="T16" i="4"/>
  <c r="T18" i="4"/>
  <c r="R10" i="1"/>
  <c r="X10" i="1"/>
  <c r="T17" i="1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V24" i="5"/>
  <c r="X24" i="5"/>
  <c r="T24" i="5"/>
  <c r="R10" i="5"/>
  <c r="T10" i="5" s="1"/>
  <c r="V16" i="5"/>
  <c r="V18" i="5"/>
  <c r="T16" i="5"/>
  <c r="T18" i="5"/>
  <c r="X16" i="5"/>
  <c r="X18" i="5"/>
  <c r="T22" i="5"/>
  <c r="V22" i="5"/>
  <c r="V10" i="5"/>
  <c r="S26" i="5"/>
  <c r="U26" i="1"/>
  <c r="U28" i="1"/>
  <c r="S21" i="1"/>
  <c r="X19" i="1"/>
  <c r="T19" i="1"/>
  <c r="V19" i="1"/>
  <c r="T20" i="1"/>
  <c r="X20" i="1"/>
  <c r="V14" i="1"/>
  <c r="X14" i="1"/>
  <c r="T14" i="1"/>
  <c r="X13" i="1"/>
  <c r="V10" i="1"/>
  <c r="T10" i="1"/>
  <c r="P26" i="1"/>
  <c r="P28" i="1"/>
  <c r="S26" i="1"/>
  <c r="S28" i="1"/>
  <c r="W26" i="1"/>
  <c r="V17" i="1"/>
  <c r="X12" i="1"/>
  <c r="V12" i="1"/>
  <c r="T12" i="1"/>
  <c r="V16" i="1"/>
  <c r="T16" i="1"/>
  <c r="X16" i="1"/>
  <c r="X11" i="1"/>
  <c r="P21" i="1"/>
  <c r="U21" i="1"/>
  <c r="T11" i="1"/>
  <c r="T15" i="1"/>
  <c r="R26" i="1"/>
  <c r="R28" i="1"/>
  <c r="X15" i="1"/>
  <c r="V15" i="1"/>
  <c r="R21" i="1"/>
  <c r="T18" i="1"/>
  <c r="V18" i="1"/>
  <c r="X18" i="1"/>
  <c r="W28" i="1"/>
  <c r="T13" i="1"/>
  <c r="V21" i="1"/>
  <c r="X21" i="1"/>
  <c r="T21" i="1"/>
  <c r="P28" i="4"/>
  <c r="V13" i="4"/>
  <c r="X13" i="4"/>
  <c r="T13" i="4"/>
  <c r="R21" i="4"/>
  <c r="R26" i="4"/>
  <c r="R28" i="4"/>
  <c r="T17" i="4"/>
  <c r="V17" i="4"/>
  <c r="X17" i="4"/>
  <c r="T19" i="4"/>
  <c r="V19" i="4"/>
  <c r="X19" i="4"/>
  <c r="V14" i="4"/>
  <c r="T14" i="4"/>
  <c r="X14" i="4"/>
  <c r="X10" i="4"/>
  <c r="V10" i="4"/>
  <c r="T15" i="4"/>
  <c r="V21" i="4"/>
  <c r="X21" i="4"/>
  <c r="T21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T11" i="5" l="1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T12" i="5"/>
  <c r="X12" i="5"/>
  <c r="R26" i="5"/>
  <c r="V12" i="5"/>
  <c r="T25" i="5"/>
  <c r="X25" i="5"/>
  <c r="V25" i="5"/>
  <c r="V13" i="5"/>
  <c r="X13" i="5"/>
  <c r="T13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T26" i="5" l="1"/>
  <c r="X26" i="5"/>
  <c r="V26" i="5"/>
  <c r="V26" i="6"/>
  <c r="X26" i="6"/>
  <c r="T26" i="6"/>
  <c r="T25" i="8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<sst xmlns="http://schemas.openxmlformats.org/spreadsheetml/2006/main" count="3100" uniqueCount="166">
  <si>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</si>
  <si>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</si>
  <si>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</si>
  <si>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</si>
  <si>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</si>
  <si>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</si>
  <si>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</si>
  <si>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</si>
  <si>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</si>
  <si>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</si>
  <si>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</si>
  <si>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</si>
  <si>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</si>
  <si>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</si>
  <si>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</si>
  <si>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</si>
  <si>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</si>
  <si>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</si>
  <si>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</si>
  <si>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</si>
  <si>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</si>
  <si>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</si>
  <si>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</si>
  <si>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</si>
  <si>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</si>
  <si>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</si>
  <si>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</si>
  <si>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</si>
  <si>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</si>
  <si>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</si>
  <si>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</si>
  <si>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</si>
  <si>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</si>
  <si>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</si>
  <si>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</si>
  <si>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</si>
  <si>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</si>
  <si>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</si>
  <si>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</si>
  <si>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</si>
  <si>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</si>
  <si>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</si>
  <si>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</si>
  <si>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</si>
  <si>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</si>
  <si>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</si>
  <si>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</si>
  <si>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</si>
  <si>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</si>
  <si>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</si>
  <si>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</si>
  <si>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</si>
  <si>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</si>
  <si>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</si>
  <si>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</si>
  <si>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</si>
  <si>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</si>
  <si>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</si>
  <si>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</si>
  <si>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</si>
  <si>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</si>
  <si>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</si>
  <si>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</si>
  <si>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</si>
  <si>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</si>
  <si>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</si>
  <si>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</si>
  <si>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</si>
  <si>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</si>
  <si>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</si>
  <si>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</si>
  <si>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</si>
  <si>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</si>
  <si>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</si>
  <si>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</si>
  <si>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</si>
  <si>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</si>
  <si>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</si>
  <si>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</si>
  <si>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</si>
  <si>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</si>
  <si>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</si>
  <si>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</si>
  <si>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</si>
  <si>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</si>
  <si>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</si>
  <si>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</si>
  <si>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</si>
  <si>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</si>
  <si>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</si>
  <si>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</si>
  <si>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</si>
  <si>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</si>
  <si>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</si>
  <si>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</si>
  <si>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</si>
  <si>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</si>
  <si>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</si>
  <si>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</si>
  <si>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</si>
  <si>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</si>
  <si>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</si>
  <si>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</si>
  <si>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</si>
  <si>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</si>
  <si>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</si>
  <si>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</si>
  <si>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</si>
  <si>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</si>
  <si>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</si>
  <si>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</si>
  <si>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</si>
  <si>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</si>
  <si>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</si>
  <si>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</si>
  <si>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</si>
  <si>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</si>
  <si>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</si>
  <si>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</si>
  <si>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</si>
  <si>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JAN/2017</t>
  </si>
  <si>
    <t>846</t>
  </si>
  <si>
    <t>Mês Lançamento: FEV/2017</t>
  </si>
  <si>
    <t>Access-Fev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</si>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</sst>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view="pageBreakPreview" topLeftCell="F1" zoomScale="70" zoomScaleNormal="90" zoomScaleSheetLayoutView="70" workbookViewId="0">
      <selection activeCell="A26" sqref="A26:J26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61615.01</v>
      </c>
      <c r="V10" s="31">
        <f>IF(R10&gt;0,U10/R10,0)</f>
        <v>2.2118893836506528E-2</v>
      </c>
      <c r="W10" s="30">
        <f>+'Access-Jan'!P10</f>
        <v>61615.01</v>
      </c>
      <c r="X10" s="31">
        <f>IF(R10&gt;0,W10/R10,0)</f>
        <v>2.2118893836506528E-2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1706506</v>
      </c>
      <c r="Q11" s="35"/>
      <c r="R11" s="35">
        <f t="shared" ref="R11:R18" si="0">N11-O11+P11+Q11</f>
        <v>1706506</v>
      </c>
      <c r="S11" s="35">
        <f>+'Access-Jan'!N11</f>
        <v>0</v>
      </c>
      <c r="T11" s="36">
        <f t="shared" ref="T11:T21" si="1">IF(R11&gt;0,S11/R11,0)</f>
        <v>0</v>
      </c>
      <c r="U11" s="35">
        <f>+'Access-Jan'!O11</f>
        <v>0</v>
      </c>
      <c r="V11" s="36">
        <f t="shared" ref="V11:V21" si="2">IF(R11&gt;0,U11/R11,0)</f>
        <v>0</v>
      </c>
      <c r="W11" s="35">
        <f>+'Access-Jan'!P11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15987391</v>
      </c>
      <c r="Q12" s="35"/>
      <c r="R12" s="35">
        <f t="shared" si="0"/>
        <v>15987391</v>
      </c>
      <c r="S12" s="35">
        <f>+'Access-Jan'!N12</f>
        <v>8430468.1300000008</v>
      </c>
      <c r="T12" s="36">
        <f t="shared" si="1"/>
        <v>0.52731981909993952</v>
      </c>
      <c r="U12" s="35">
        <f>+'Access-Jan'!O12</f>
        <v>48061.14</v>
      </c>
      <c r="V12" s="36">
        <f t="shared" si="2"/>
        <v>3.0061903158557892E-3</v>
      </c>
      <c r="W12" s="35">
        <f>+'Access-Jan'!P12</f>
        <v>48061.14</v>
      </c>
      <c r="X12" s="36">
        <f t="shared" si="3"/>
        <v>3.0061903158557892E-3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PESSOAL ATIVO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8159678.0599999996</v>
      </c>
      <c r="Q13" s="35"/>
      <c r="R13" s="35">
        <f t="shared" si="0"/>
        <v>8159678.0599999996</v>
      </c>
      <c r="S13" s="35">
        <f>+'Access-Jan'!N13</f>
        <v>8159678.0599999996</v>
      </c>
      <c r="T13" s="36">
        <f t="shared" si="1"/>
        <v>1</v>
      </c>
      <c r="U13" s="35">
        <f>+'Access-Jan'!O13</f>
        <v>8127691</v>
      </c>
      <c r="V13" s="36">
        <f t="shared" si="2"/>
        <v>0.99607986249398672</v>
      </c>
      <c r="W13" s="35">
        <f>+'Access-Jan'!P13</f>
        <v>7975068.1100000003</v>
      </c>
      <c r="X13" s="36">
        <f t="shared" si="3"/>
        <v>0.97737533899713691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2091585</v>
      </c>
      <c r="Q14" s="35"/>
      <c r="R14" s="35">
        <f t="shared" si="0"/>
        <v>2091585</v>
      </c>
      <c r="S14" s="35">
        <f>+'Access-Jan'!N14</f>
        <v>125057.17</v>
      </c>
      <c r="T14" s="36">
        <f t="shared" si="1"/>
        <v>5.9790622900814452E-2</v>
      </c>
      <c r="U14" s="35">
        <f>+'Access-Jan'!O14</f>
        <v>125057.17</v>
      </c>
      <c r="V14" s="36">
        <f t="shared" si="2"/>
        <v>5.9790622900814452E-2</v>
      </c>
      <c r="W14" s="35">
        <f>+'Access-Jan'!P14</f>
        <v>125057.17</v>
      </c>
      <c r="X14" s="36">
        <f t="shared" si="3"/>
        <v>5.9790622900814452E-2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3</v>
      </c>
      <c r="K15" s="33"/>
      <c r="L15" s="33"/>
      <c r="M15" s="33"/>
      <c r="N15" s="33">
        <v>0</v>
      </c>
      <c r="O15" s="33"/>
      <c r="P15" s="35">
        <f>+'Access-Jan'!M15</f>
        <v>2376180</v>
      </c>
      <c r="Q15" s="35"/>
      <c r="R15" s="35">
        <f t="shared" si="0"/>
        <v>2376180</v>
      </c>
      <c r="S15" s="35">
        <f>+'Access-Jan'!N15</f>
        <v>41565.21</v>
      </c>
      <c r="T15" s="36">
        <f t="shared" si="1"/>
        <v>1.7492450066914123E-2</v>
      </c>
      <c r="U15" s="35">
        <f>+'Access-Jan'!O15</f>
        <v>11468.73</v>
      </c>
      <c r="V15" s="36">
        <f t="shared" si="2"/>
        <v>4.8265409186172767E-3</v>
      </c>
      <c r="W15" s="35">
        <f>+'Access-Jan'!P15</f>
        <v>11468.73</v>
      </c>
      <c r="X15" s="36">
        <f t="shared" si="3"/>
        <v>4.8265409186172767E-3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02.331</v>
      </c>
      <c r="D16" s="32" t="str">
        <f>+CONCATENATE('Access-Jan'!E16,".",'Access-Jan'!G16)</f>
        <v>0569.00M1</v>
      </c>
      <c r="E16" s="42" t="str">
        <f>+'Access-Jan'!F16</f>
        <v>PRESTACAO JURISDICIONAL NA JUSTICA FEDERAL</v>
      </c>
      <c r="F16" s="42" t="str">
        <f>+'Access-Jan'!H16</f>
        <v>BENEFICIOS ASSISTENCIAIS DECORRENTES DO AUXILIO-FUNERAL E NA</v>
      </c>
      <c r="G16" s="32" t="str">
        <f>IF('Access-Jan'!I16="1","F","S")</f>
        <v>F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591.32000000000005</v>
      </c>
      <c r="Q16" s="35"/>
      <c r="R16" s="35">
        <f t="shared" si="0"/>
        <v>591.32000000000005</v>
      </c>
      <c r="S16" s="35">
        <f>+'Access-Jan'!N16</f>
        <v>591.32000000000005</v>
      </c>
      <c r="T16" s="36">
        <f t="shared" si="1"/>
        <v>1</v>
      </c>
      <c r="U16" s="35">
        <f>+'Access-Jan'!O16</f>
        <v>591.32000000000005</v>
      </c>
      <c r="V16" s="36">
        <f t="shared" si="2"/>
        <v>1</v>
      </c>
      <c r="W16" s="35">
        <f>+'Access-Jan'!P16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0569.2010</v>
      </c>
      <c r="E17" s="42" t="str">
        <f>+'Access-Jan'!F17</f>
        <v>PRESTACAO JURISDICIONAL NA JUSTICA FEDERAL</v>
      </c>
      <c r="F17" s="42" t="str">
        <f>+'Access-Jan'!H17</f>
        <v>ASSISTENCIA PRE-ESCOLAR AOS DEPENDENTES DOS SERVIDORES CIVIS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578772</v>
      </c>
      <c r="Q17" s="35"/>
      <c r="R17" s="35">
        <f t="shared" si="0"/>
        <v>578772</v>
      </c>
      <c r="S17" s="35">
        <f>+'Access-Jan'!N17</f>
        <v>578772</v>
      </c>
      <c r="T17" s="36">
        <f t="shared" si="1"/>
        <v>1</v>
      </c>
      <c r="U17" s="35">
        <f>+'Access-Jan'!O17</f>
        <v>44037</v>
      </c>
      <c r="V17" s="36">
        <f t="shared" si="2"/>
        <v>7.6086956521739135E-2</v>
      </c>
      <c r="W17" s="35">
        <f>+'Access-Jan'!P17</f>
        <v>44037</v>
      </c>
      <c r="X17" s="36">
        <f t="shared" si="3"/>
        <v>7.6086956521739135E-2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02.331</v>
      </c>
      <c r="D18" s="32" t="str">
        <f>+CONCATENATE('Access-Jan'!E18,".",'Access-Jan'!G18)</f>
        <v>0569.2012</v>
      </c>
      <c r="E18" s="42" t="str">
        <f>+'Access-Jan'!F18</f>
        <v>PRESTACAO JURISDICIONAL NA JUSTICA FEDERAL</v>
      </c>
      <c r="F18" s="42" t="str">
        <f>+'Access-Jan'!H18</f>
        <v>AUXILIO-ALIMENTACAO AOS SERVIDORES CIVIS, EMPREGADOS E MILIT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3</v>
      </c>
      <c r="K18" s="33"/>
      <c r="L18" s="33"/>
      <c r="M18" s="33"/>
      <c r="N18" s="33">
        <v>0</v>
      </c>
      <c r="O18" s="33"/>
      <c r="P18" s="35">
        <f>+'Access-Jan'!M18</f>
        <v>3680976</v>
      </c>
      <c r="Q18" s="35"/>
      <c r="R18" s="35">
        <f t="shared" si="0"/>
        <v>3680976</v>
      </c>
      <c r="S18" s="35">
        <f>+'Access-Jan'!N18</f>
        <v>3680976</v>
      </c>
      <c r="T18" s="36">
        <f t="shared" si="1"/>
        <v>1</v>
      </c>
      <c r="U18" s="35">
        <f>+'Access-Jan'!O18</f>
        <v>299434.96000000002</v>
      </c>
      <c r="V18" s="36">
        <f t="shared" si="2"/>
        <v>8.1346621113530762E-2</v>
      </c>
      <c r="W18" s="35">
        <f>+'Access-Jan'!P18</f>
        <v>299434.96000000002</v>
      </c>
      <c r="X18" s="36">
        <f t="shared" si="3"/>
        <v>8.1346621113530762E-2</v>
      </c>
    </row>
    <row r="19" spans="1:24" ht="26.25" customHeight="1" x14ac:dyDescent="0.2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02.846</v>
      </c>
      <c r="D19" s="32" t="str">
        <f>+CONCATENATE('Access-Jan'!E19,".",'Access-Jan'!G19)</f>
        <v>0569.09HB</v>
      </c>
      <c r="E19" s="42" t="str">
        <f>+'Access-Jan'!F19</f>
        <v>PRESTACAO JURISDICIONAL NA JUSTICA FEDERAL</v>
      </c>
      <c r="F19" s="42" t="str">
        <f>+'Access-Jan'!H19</f>
        <v>CONTRIBUICAO DA UNIAO, DE SUAS AUTARQUIAS E FUNDACOES PARA O</v>
      </c>
      <c r="G19" s="32" t="str">
        <f>IF('Access-Jan'!I19="1","F","S")</f>
        <v>F</v>
      </c>
      <c r="H19" s="32" t="str">
        <f>+'Access-Jan'!J19</f>
        <v>0100</v>
      </c>
      <c r="I19" s="42" t="str">
        <f>+'Access-Jan'!K19</f>
        <v>RECURSOS ORDINARIOS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1005290.56</v>
      </c>
      <c r="Q19" s="35"/>
      <c r="R19" s="35">
        <f>N19-O19+P19+Q19</f>
        <v>1005290.56</v>
      </c>
      <c r="S19" s="35">
        <f>+'Access-Jan'!N19</f>
        <v>1005290.56</v>
      </c>
      <c r="T19" s="36">
        <f>IF(R19&gt;0,S19/R19,0)</f>
        <v>1</v>
      </c>
      <c r="U19" s="35">
        <f>+'Access-Jan'!O19</f>
        <v>1005290.56</v>
      </c>
      <c r="V19" s="36">
        <f>IF(R19&gt;0,U19/R19,0)</f>
        <v>1</v>
      </c>
      <c r="W19" s="35">
        <f>+'Access-Jan'!P19</f>
        <v>1005290.56</v>
      </c>
      <c r="X19" s="36">
        <f>IF(R19&gt;0,W19/R19,0)</f>
        <v>1</v>
      </c>
    </row>
    <row r="20" spans="1:24" ht="26.25" customHeight="1" thickBot="1" x14ac:dyDescent="0.25">
      <c r="A20" s="32" t="str">
        <f>+'Access-Jan'!A20</f>
        <v>12101</v>
      </c>
      <c r="B20" s="42" t="str">
        <f>+'Access-Jan'!B20</f>
        <v>JUSTICA FEDERAL DE PRIMEIRO GRAU</v>
      </c>
      <c r="C20" s="32" t="str">
        <f>+CONCATENATE('Access-Jan'!C20,".",'Access-Jan'!D20)</f>
        <v>09.272</v>
      </c>
      <c r="D20" s="32" t="str">
        <f>+CONCATENATE('Access-Jan'!E20,".",'Access-Jan'!G20)</f>
        <v>0089.0181</v>
      </c>
      <c r="E20" s="42" t="str">
        <f>+'Access-Jan'!F20</f>
        <v>PREVIDENCIA DE INATIVOS E PENSIONISTAS DA UNIAO</v>
      </c>
      <c r="F20" s="42" t="str">
        <f>+'Access-Jan'!H20</f>
        <v>APOSENTADORIAS E PENSOES - SERVIDORES CIVIS</v>
      </c>
      <c r="G20" s="32" t="str">
        <f>IF('Access-Jan'!I20="1","F","S")</f>
        <v>S</v>
      </c>
      <c r="H20" s="32" t="str">
        <f>+'Access-Jan'!J20</f>
        <v>0169</v>
      </c>
      <c r="I20" s="42" t="str">
        <f>+'Access-Jan'!K20</f>
        <v>CONTRIB.PATRONAL P/PLANO DE SEGURID.SOC.SERV.</v>
      </c>
      <c r="J20" s="32" t="str">
        <f>+'Access-Jan'!L20</f>
        <v>1</v>
      </c>
      <c r="K20" s="33"/>
      <c r="L20" s="33"/>
      <c r="M20" s="33"/>
      <c r="N20" s="33">
        <v>0</v>
      </c>
      <c r="O20" s="33"/>
      <c r="P20" s="35">
        <f>+'Access-Jan'!M20</f>
        <v>1208080.96</v>
      </c>
      <c r="Q20" s="35"/>
      <c r="R20" s="35">
        <f>N20-O20+P20+Q20</f>
        <v>1208080.96</v>
      </c>
      <c r="S20" s="35">
        <f>+'Access-Jan'!N20</f>
        <v>1208080.96</v>
      </c>
      <c r="T20" s="36">
        <f>IF(R20&gt;0,S20/R20,0)</f>
        <v>1</v>
      </c>
      <c r="U20" s="35">
        <f>+'Access-Jan'!O20</f>
        <v>1208080.96</v>
      </c>
      <c r="V20" s="36">
        <f>IF(R20&gt;0,U20/R20,0)</f>
        <v>1</v>
      </c>
      <c r="W20" s="35">
        <f>+'Access-Jan'!P20</f>
        <v>1170755.3899999999</v>
      </c>
      <c r="X20" s="36">
        <f>IF(R20&gt;0,W20/R20,0)</f>
        <v>0.96910342002244609</v>
      </c>
    </row>
    <row r="21" spans="1:24" ht="26.2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39580678.899999999</v>
      </c>
      <c r="Q21" s="38">
        <f>SUM(Q10:Q20)</f>
        <v>0</v>
      </c>
      <c r="R21" s="38">
        <f>SUM(R10:R20)</f>
        <v>39580678.899999999</v>
      </c>
      <c r="S21" s="38">
        <f>SUM(S10:S20)</f>
        <v>26016107.410000004</v>
      </c>
      <c r="T21" s="39">
        <f t="shared" si="1"/>
        <v>0.65729310696588394</v>
      </c>
      <c r="U21" s="38">
        <f>SUM(U10:U20)</f>
        <v>10931327.850000001</v>
      </c>
      <c r="V21" s="39">
        <f t="shared" si="2"/>
        <v>0.27617838182154075</v>
      </c>
      <c r="W21" s="38">
        <f>SUM(W10:W20)</f>
        <v>10741379.390000002</v>
      </c>
      <c r="X21" s="39">
        <f t="shared" si="3"/>
        <v>0.27137936206546481</v>
      </c>
    </row>
    <row r="22" spans="1:24" ht="26.25" customHeight="1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ht="26.25" customHeight="1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39580678.899999999</v>
      </c>
      <c r="Q26" s="41"/>
      <c r="R26" s="41">
        <f>SUM(R10:R20)</f>
        <v>39580678.899999999</v>
      </c>
      <c r="S26" s="41">
        <f>SUM(S10:S20)</f>
        <v>26016107.410000004</v>
      </c>
      <c r="T26" s="41"/>
      <c r="U26" s="41">
        <f>SUM(U10:U20)</f>
        <v>10931327.850000001</v>
      </c>
      <c r="V26" s="41"/>
      <c r="W26" s="41">
        <f>SUM(W10:W20)</f>
        <v>10741379.390000002</v>
      </c>
      <c r="X26" s="41"/>
    </row>
    <row r="27" spans="1:24" x14ac:dyDescent="0.2">
      <c r="N27" s="54" t="s">
        <v>119</v>
      </c>
      <c r="P27" s="41">
        <f>'Access-Jan'!M22</f>
        <v>39580678.899999999</v>
      </c>
      <c r="Q27" s="41"/>
      <c r="R27" s="41">
        <f>'Access-Jan'!M22</f>
        <v>39580678.899999999</v>
      </c>
      <c r="S27" s="41">
        <f>'Access-Jan'!N22</f>
        <v>26016107.410000004</v>
      </c>
      <c r="T27" s="41"/>
      <c r="U27" s="41">
        <f>'Access-Jan'!O22</f>
        <v>10931327.850000001</v>
      </c>
      <c r="V27" s="41"/>
      <c r="W27" s="41">
        <f>'Access-Jan'!P22</f>
        <v>10741379.390000002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4" style="66" customWidth="1"/>
    <col min="17" max="17" width="11.42578125" style="66" customWidth="1"/>
    <col min="18" max="19" width="14" style="66" customWidth="1"/>
    <col min="20" max="20" width="12" style="66" customWidth="1"/>
    <col min="21" max="21" width="14" style="66" customWidth="1"/>
    <col min="22" max="22" width="9.140625" style="66"/>
    <col min="23" max="23" width="14" style="66" customWidth="1"/>
    <col min="24" max="16384" width="9.140625" style="66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64" t="s">
        <v>80</v>
      </c>
      <c r="M8" s="64" t="s">
        <v>81</v>
      </c>
      <c r="N8" s="76"/>
      <c r="O8" s="76"/>
      <c r="P8" s="12" t="s">
        <v>4</v>
      </c>
      <c r="Q8" s="12" t="s">
        <v>5</v>
      </c>
      <c r="R8" s="76"/>
      <c r="S8" s="65" t="s">
        <v>7</v>
      </c>
      <c r="T8" s="13" t="s">
        <v>8</v>
      </c>
      <c r="U8" s="65" t="s">
        <v>9</v>
      </c>
      <c r="V8" s="14" t="s">
        <v>8</v>
      </c>
      <c r="W8" s="15" t="s">
        <v>160</v>
      </c>
      <c r="X8" s="14" t="s">
        <v>8</v>
      </c>
    </row>
    <row r="9" spans="1:24" ht="20.25" customHeight="1" thickBot="1" x14ac:dyDescent="0.25">
      <c r="A9" s="63" t="s">
        <v>82</v>
      </c>
      <c r="B9" s="63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63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3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6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6" t="s">
        <v>119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124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7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7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7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7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72" t="s">
        <v>99</v>
      </c>
      <c r="B26" s="73"/>
      <c r="C26" s="73"/>
      <c r="D26" s="73"/>
      <c r="E26" s="73"/>
      <c r="F26" s="73"/>
      <c r="G26" s="73"/>
      <c r="H26" s="73"/>
      <c r="I26" s="73"/>
      <c r="J26" s="7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119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124</v>
      </c>
      <c r="O36" s="67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7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1"/>
    </row>
  </sheetData>
  <mergeCells count="17">
    <mergeCell ref="J8:J9"/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topLeftCell="A4" zoomScale="70" zoomScaleNormal="7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72" t="s">
        <v>99</v>
      </c>
      <c r="B26" s="73"/>
      <c r="C26" s="73"/>
      <c r="D26" s="73"/>
      <c r="E26" s="73"/>
      <c r="F26" s="73"/>
      <c r="G26" s="73"/>
      <c r="H26" s="73"/>
      <c r="I26" s="73"/>
      <c r="J26" s="7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23.25" customHeight="1" x14ac:dyDescent="0.2">
      <c r="P32" s="41"/>
      <c r="Q32" s="41"/>
      <c r="R32" s="41"/>
      <c r="S32" s="41"/>
      <c r="T32" s="41"/>
      <c r="U32" s="41"/>
      <c r="V32" s="41"/>
      <c r="W32" s="41"/>
      <c r="X32" s="41"/>
    </row>
    <row r="33" spans="14:24" ht="23.25" customHeight="1" x14ac:dyDescent="0.2">
      <c r="P33" s="41"/>
      <c r="Q33" s="41"/>
      <c r="R33" s="41"/>
      <c r="S33" s="41"/>
      <c r="T33" s="41"/>
      <c r="U33" s="41"/>
      <c r="V33" s="41"/>
      <c r="W33" s="41"/>
      <c r="X33" s="41"/>
    </row>
    <row r="34" spans="14:24" ht="23.25" customHeight="1" x14ac:dyDescent="0.2"/>
    <row r="36" spans="14:24" x14ac:dyDescent="0.2">
      <c r="N36" s="54"/>
      <c r="O36" s="69"/>
      <c r="P36" s="41"/>
      <c r="Q36" s="41"/>
      <c r="R36" s="41"/>
      <c r="S36" s="41"/>
      <c r="T36" s="41"/>
      <c r="U36" s="41"/>
      <c r="V36" s="41"/>
      <c r="W36" s="41"/>
    </row>
    <row r="37" spans="14:24" x14ac:dyDescent="0.2">
      <c r="N37" s="54"/>
      <c r="O37" s="69"/>
      <c r="P37" s="41"/>
      <c r="Q37" s="41"/>
      <c r="R37" s="41"/>
      <c r="S37" s="41"/>
      <c r="T37" s="41"/>
      <c r="U37" s="41"/>
      <c r="V37" s="41"/>
      <c r="W37" s="41"/>
    </row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110</v>
      </c>
    </row>
    <row r="3" spans="1:16" ht="10.5" customHeight="1" x14ac:dyDescent="0.2">
      <c r="A3" t="s">
        <v>19</v>
      </c>
    </row>
    <row r="4" spans="1:16" ht="10.5" customHeight="1" x14ac:dyDescent="0.2">
      <c r="A4" s="87" t="s">
        <v>120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61615.01</v>
      </c>
      <c r="P10" s="1">
        <v>61615.01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8430468.1300000008</v>
      </c>
      <c r="O12" s="1">
        <v>48061.14</v>
      </c>
      <c r="P12" s="1">
        <v>48061.14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8159678.0599999996</v>
      </c>
      <c r="N13" s="1">
        <v>8159678.0599999996</v>
      </c>
      <c r="O13" s="1">
        <v>8127691</v>
      </c>
      <c r="P13" s="1">
        <v>7975068.1100000003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125057.17</v>
      </c>
      <c r="O14" s="1">
        <v>125057.17</v>
      </c>
      <c r="P14" s="1">
        <v>125057.17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41565.21</v>
      </c>
      <c r="O15" s="1">
        <v>11468.73</v>
      </c>
      <c r="P15" s="1">
        <v>11468.73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44037</v>
      </c>
      <c r="P17" s="1">
        <v>44037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299434.96000000002</v>
      </c>
      <c r="P18" s="1">
        <v>299434.96000000002</v>
      </c>
    </row>
    <row r="19" spans="1:16" x14ac:dyDescent="0.2">
      <c r="A19" t="s">
        <v>33</v>
      </c>
      <c r="B19" t="s">
        <v>34</v>
      </c>
      <c r="C19" t="s">
        <v>35</v>
      </c>
      <c r="D19" t="s">
        <v>121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1005290.56</v>
      </c>
      <c r="N19" s="1">
        <v>1005290.56</v>
      </c>
      <c r="O19" s="1">
        <v>1005290.56</v>
      </c>
      <c r="P19" s="1">
        <v>1005290.56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1208080.96</v>
      </c>
      <c r="N20" s="1">
        <v>1208080.96</v>
      </c>
      <c r="O20" s="1">
        <v>1208080.96</v>
      </c>
      <c r="P20" s="1">
        <v>1170755.3899999999</v>
      </c>
    </row>
    <row r="22" spans="1:16" x14ac:dyDescent="0.2">
      <c r="M22" s="52">
        <f>SUM(M10:M21)</f>
        <v>39580678.899999999</v>
      </c>
      <c r="N22" s="52">
        <f>SUM(N10:N21)</f>
        <v>26016107.410000004</v>
      </c>
      <c r="O22" s="52">
        <f>SUM(O10:O21)</f>
        <v>10931327.850000001</v>
      </c>
      <c r="P22" s="52">
        <f>SUM(P10:P21)</f>
        <v>10741379.390000002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16" x14ac:dyDescent="0.2">
      <c r="A1" t="s">
        <v>110</v>
      </c>
    </row>
    <row r="3" spans="1:16" x14ac:dyDescent="0.2">
      <c r="A3" t="s">
        <v>19</v>
      </c>
    </row>
    <row r="4" spans="1:16" x14ac:dyDescent="0.2">
      <c r="A4" s="87" t="s">
        <v>122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420314.2</v>
      </c>
      <c r="P10" s="1">
        <v>420228.31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11215063.529999999</v>
      </c>
      <c r="O12" s="1">
        <v>1323835.8999999999</v>
      </c>
      <c r="P12" s="1">
        <v>1021173.48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13452023.119999999</v>
      </c>
      <c r="N13" s="1">
        <v>13452023.119999999</v>
      </c>
      <c r="O13" s="1">
        <v>13439991.84</v>
      </c>
      <c r="P13" s="1">
        <v>13291137.109999999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244278.15</v>
      </c>
      <c r="O14" s="1">
        <v>244278.15</v>
      </c>
      <c r="P14" s="1">
        <v>244278.15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1290089.97</v>
      </c>
      <c r="O15" s="1">
        <v>170479.57</v>
      </c>
      <c r="P15" s="1">
        <v>170479.57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92268</v>
      </c>
      <c r="P17" s="1">
        <v>92268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597383.22</v>
      </c>
      <c r="P18" s="1">
        <v>597383.22</v>
      </c>
    </row>
    <row r="19" spans="1:16" x14ac:dyDescent="0.2">
      <c r="A19" t="s">
        <v>33</v>
      </c>
      <c r="B19" t="s">
        <v>34</v>
      </c>
      <c r="C19" t="s">
        <v>35</v>
      </c>
      <c r="D19" t="s">
        <v>121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1941169.32</v>
      </c>
      <c r="N19" s="1">
        <v>1941169.32</v>
      </c>
      <c r="O19" s="1">
        <v>1941169.32</v>
      </c>
      <c r="P19" s="1">
        <v>1941169.32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2027521.7</v>
      </c>
      <c r="N20" s="1">
        <v>2027521.7</v>
      </c>
      <c r="O20" s="1">
        <v>2027521.7</v>
      </c>
      <c r="P20" s="1">
        <v>1991340.6</v>
      </c>
    </row>
    <row r="21" spans="1:16" x14ac:dyDescent="0.2">
      <c r="A21" s="44" t="s">
        <v>99</v>
      </c>
      <c r="B21" s="44"/>
      <c r="C21" s="44" t="s">
        <v>109</v>
      </c>
      <c r="D21" s="44" t="s">
        <v>109</v>
      </c>
      <c r="E21" s="44" t="s">
        <v>109</v>
      </c>
      <c r="F21" s="44"/>
      <c r="G21" s="44" t="s">
        <v>109</v>
      </c>
      <c r="H21" s="44"/>
      <c r="I21" s="44" t="s">
        <v>109</v>
      </c>
      <c r="J21" s="44" t="s">
        <v>109</v>
      </c>
      <c r="K21" s="44" t="s">
        <v>109</v>
      </c>
      <c r="L21" s="44" t="s">
        <v>109</v>
      </c>
      <c r="M21" s="45">
        <f>SUM(M10:M20)</f>
        <v>46628343.460000001</v>
      </c>
      <c r="N21" s="49">
        <f>SUM(N10:N20)</f>
        <v>37216113.109999999</v>
      </c>
      <c r="O21" s="49">
        <f>SUM(O10:O20)</f>
        <v>20257833.219999999</v>
      </c>
      <c r="P21" s="49">
        <f>SUM(P10:P20)</f>
        <v>19770049.080000002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125</v>
      </c>
    </row>
    <row r="3" spans="1:16" x14ac:dyDescent="0.2">
      <c r="A3" t="s">
        <v>19</v>
      </c>
    </row>
    <row r="4" spans="1:16" x14ac:dyDescent="0.2">
      <c r="A4" s="87" t="s">
        <v>126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121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109</v>
      </c>
      <c r="D21" s="46" t="s">
        <v>109</v>
      </c>
      <c r="E21" s="46" t="s">
        <v>109</v>
      </c>
      <c r="F21" s="46"/>
      <c r="G21" s="46" t="s">
        <v>109</v>
      </c>
      <c r="H21" s="46"/>
      <c r="I21" s="46" t="s">
        <v>109</v>
      </c>
      <c r="J21" s="46" t="s">
        <v>109</v>
      </c>
      <c r="K21" s="46" t="s">
        <v>109</v>
      </c>
      <c r="L21" s="46" t="s">
        <v>109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88" t="s">
        <v>128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111</v>
      </c>
      <c r="O7" s="56" t="s">
        <v>112</v>
      </c>
      <c r="P7" s="56" t="s">
        <v>113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114</v>
      </c>
      <c r="O8" s="56" t="s">
        <v>115</v>
      </c>
      <c r="P8" s="56" t="s">
        <v>116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117</v>
      </c>
      <c r="N9" s="56" t="s">
        <v>117</v>
      </c>
      <c r="O9" s="56" t="s">
        <v>117</v>
      </c>
      <c r="P9" s="56" t="s">
        <v>117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104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105</v>
      </c>
      <c r="H14" s="56" t="s">
        <v>106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121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107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109</v>
      </c>
      <c r="D21" s="48" t="s">
        <v>109</v>
      </c>
      <c r="E21" s="48" t="s">
        <v>109</v>
      </c>
      <c r="F21" s="48"/>
      <c r="G21" s="48" t="s">
        <v>109</v>
      </c>
      <c r="H21" s="48"/>
      <c r="I21" s="48" t="s">
        <v>109</v>
      </c>
      <c r="J21" s="48" t="s">
        <v>109</v>
      </c>
      <c r="K21" s="48" t="s">
        <v>109</v>
      </c>
      <c r="L21" s="48" t="s">
        <v>109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125</v>
      </c>
    </row>
    <row r="3" spans="1:16" x14ac:dyDescent="0.2">
      <c r="A3" t="s">
        <v>19</v>
      </c>
    </row>
    <row r="4" spans="1:16" x14ac:dyDescent="0.2">
      <c r="A4" s="87" t="s">
        <v>130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121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103</v>
      </c>
      <c r="K20" t="s">
        <v>108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109</v>
      </c>
      <c r="D22" s="50" t="s">
        <v>109</v>
      </c>
      <c r="E22" s="50" t="s">
        <v>109</v>
      </c>
      <c r="F22" s="50"/>
      <c r="G22" s="50" t="s">
        <v>109</v>
      </c>
      <c r="H22" s="50"/>
      <c r="I22" s="50" t="s">
        <v>109</v>
      </c>
      <c r="J22" s="50" t="s">
        <v>109</v>
      </c>
      <c r="K22" s="50" t="s">
        <v>109</v>
      </c>
      <c r="L22" s="50" t="s">
        <v>109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125</v>
      </c>
    </row>
    <row r="3" spans="1:16" x14ac:dyDescent="0.2">
      <c r="A3" t="s">
        <v>19</v>
      </c>
    </row>
    <row r="4" spans="1:16" x14ac:dyDescent="0.2">
      <c r="A4" s="87" t="s">
        <v>132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133</v>
      </c>
      <c r="K13" t="s">
        <v>134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121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110</v>
      </c>
    </row>
    <row r="3" spans="1:16" ht="10.5" customHeight="1" x14ac:dyDescent="0.2">
      <c r="A3" t="s">
        <v>19</v>
      </c>
    </row>
    <row r="4" spans="1:16" ht="10.5" customHeight="1" x14ac:dyDescent="0.2">
      <c r="A4" s="87" t="s">
        <v>136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133</v>
      </c>
      <c r="K13" t="s">
        <v>134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121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" zoomScale="75" zoomScaleNormal="85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420314.2</v>
      </c>
      <c r="V10" s="31">
        <f>IF(R10&gt;0,U10/R10,0)</f>
        <v>0.15088669413144901</v>
      </c>
      <c r="W10" s="30">
        <f>+'Access-Fev'!P10</f>
        <v>420228.31</v>
      </c>
      <c r="X10" s="31">
        <f>IF(R10&gt;0,W10/R10,0)</f>
        <v>0.15085586086871614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1706506</v>
      </c>
      <c r="Q11" s="35"/>
      <c r="R11" s="35">
        <f t="shared" ref="R11:R18" si="0">N11-O11+P11+Q11</f>
        <v>1706506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15987391</v>
      </c>
      <c r="Q12" s="35"/>
      <c r="R12" s="35">
        <f t="shared" si="0"/>
        <v>15987391</v>
      </c>
      <c r="S12" s="35">
        <f>+'Access-Fev'!N12</f>
        <v>11215063.529999999</v>
      </c>
      <c r="T12" s="36">
        <f t="shared" si="1"/>
        <v>0.70149429197046598</v>
      </c>
      <c r="U12" s="35">
        <f>+'Access-Fev'!O12</f>
        <v>1323835.8999999999</v>
      </c>
      <c r="V12" s="36">
        <f t="shared" si="2"/>
        <v>8.2804999264733059E-2</v>
      </c>
      <c r="W12" s="35">
        <f>+'Access-Fev'!P12</f>
        <v>1021173.48</v>
      </c>
      <c r="X12" s="36">
        <f t="shared" si="3"/>
        <v>6.3873678951118409E-2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PESSOAL ATIVO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13452023.119999999</v>
      </c>
      <c r="Q13" s="35"/>
      <c r="R13" s="35">
        <f t="shared" si="0"/>
        <v>13452023.119999999</v>
      </c>
      <c r="S13" s="35">
        <f>+'Access-Fev'!N13</f>
        <v>13452023.119999999</v>
      </c>
      <c r="T13" s="36">
        <f t="shared" si="1"/>
        <v>1</v>
      </c>
      <c r="U13" s="35">
        <f>+'Access-Fev'!O13</f>
        <v>13439991.84</v>
      </c>
      <c r="V13" s="36">
        <f t="shared" si="2"/>
        <v>0.9991056155722694</v>
      </c>
      <c r="W13" s="35">
        <f>+'Access-Fev'!P13</f>
        <v>13291137.109999999</v>
      </c>
      <c r="X13" s="36">
        <f t="shared" si="3"/>
        <v>0.98804001386521556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2091585</v>
      </c>
      <c r="Q14" s="35"/>
      <c r="R14" s="35">
        <f t="shared" si="0"/>
        <v>2091585</v>
      </c>
      <c r="S14" s="35">
        <f>+'Access-Fev'!N14</f>
        <v>244278.15</v>
      </c>
      <c r="T14" s="36">
        <f t="shared" si="1"/>
        <v>0.11679092649832543</v>
      </c>
      <c r="U14" s="35">
        <f>+'Access-Fev'!O14</f>
        <v>244278.15</v>
      </c>
      <c r="V14" s="36">
        <f t="shared" si="2"/>
        <v>0.11679092649832543</v>
      </c>
      <c r="W14" s="35">
        <f>+'Access-Fev'!P14</f>
        <v>244278.15</v>
      </c>
      <c r="X14" s="36">
        <f t="shared" si="3"/>
        <v>0.11679092649832543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3</v>
      </c>
      <c r="K15" s="33"/>
      <c r="L15" s="33"/>
      <c r="M15" s="33"/>
      <c r="N15" s="33">
        <v>0</v>
      </c>
      <c r="O15" s="33"/>
      <c r="P15" s="35">
        <f>+'Access-Fev'!M15</f>
        <v>2376180</v>
      </c>
      <c r="Q15" s="35"/>
      <c r="R15" s="35">
        <f t="shared" si="0"/>
        <v>2376180</v>
      </c>
      <c r="S15" s="35">
        <f>+'Access-Fev'!N15</f>
        <v>1290089.97</v>
      </c>
      <c r="T15" s="36">
        <f t="shared" si="1"/>
        <v>0.54292602833118697</v>
      </c>
      <c r="U15" s="35">
        <f>+'Access-Fev'!O15</f>
        <v>170479.57</v>
      </c>
      <c r="V15" s="36">
        <f t="shared" si="2"/>
        <v>7.1745225530052442E-2</v>
      </c>
      <c r="W15" s="35">
        <f>+'Access-Fev'!P15</f>
        <v>170479.57</v>
      </c>
      <c r="X15" s="36">
        <f t="shared" si="3"/>
        <v>7.1745225530052442E-2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02.331</v>
      </c>
      <c r="D16" s="32" t="str">
        <f>+CONCATENATE('Access-Fev'!E16,".",'Access-Fev'!G16)</f>
        <v>0569.00M1</v>
      </c>
      <c r="E16" s="42" t="str">
        <f>+'Access-Fev'!F16</f>
        <v>PRESTACAO JURISDICIONAL NA JUSTICA FEDERAL</v>
      </c>
      <c r="F16" s="42" t="str">
        <f>+'Access-Fev'!H16</f>
        <v>BENEFICIOS ASSISTENCIAIS DECORRENTES DO AUXILIO-FUNERAL E NA</v>
      </c>
      <c r="G16" s="32" t="str">
        <f>IF('Access-Fev'!I16="1","F","S")</f>
        <v>F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591.32000000000005</v>
      </c>
      <c r="Q16" s="35"/>
      <c r="R16" s="35">
        <f t="shared" si="0"/>
        <v>591.32000000000005</v>
      </c>
      <c r="S16" s="35">
        <f>+'Access-Fev'!N16</f>
        <v>591.32000000000005</v>
      </c>
      <c r="T16" s="36">
        <f t="shared" si="1"/>
        <v>1</v>
      </c>
      <c r="U16" s="35">
        <f>+'Access-Fev'!O16</f>
        <v>591.32000000000005</v>
      </c>
      <c r="V16" s="36">
        <f t="shared" si="2"/>
        <v>1</v>
      </c>
      <c r="W16" s="35">
        <f>+'Access-Fev'!P16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0569.2010</v>
      </c>
      <c r="E17" s="42" t="str">
        <f>+'Access-Fev'!F17</f>
        <v>PRESTACAO JURISDICIONAL NA JUSTICA FEDERAL</v>
      </c>
      <c r="F17" s="42" t="str">
        <f>+'Access-Fev'!H17</f>
        <v>ASSISTENCIA PRE-ESCOLAR AOS DEPENDENTES DOS SERVIDORES CIVIS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578772</v>
      </c>
      <c r="Q17" s="35"/>
      <c r="R17" s="35">
        <f t="shared" si="0"/>
        <v>578772</v>
      </c>
      <c r="S17" s="35">
        <f>+'Access-Fev'!N17</f>
        <v>578772</v>
      </c>
      <c r="T17" s="36">
        <f t="shared" si="1"/>
        <v>1</v>
      </c>
      <c r="U17" s="35">
        <f>+'Access-Fev'!O17</f>
        <v>92268</v>
      </c>
      <c r="V17" s="36">
        <f t="shared" si="2"/>
        <v>0.15942028985507245</v>
      </c>
      <c r="W17" s="35">
        <f>+'Access-Fev'!P17</f>
        <v>92268</v>
      </c>
      <c r="X17" s="36">
        <f t="shared" si="3"/>
        <v>0.15942028985507245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02.331</v>
      </c>
      <c r="D18" s="32" t="str">
        <f>+CONCATENATE('Access-Fev'!E18,".",'Access-Fev'!G18)</f>
        <v>0569.2012</v>
      </c>
      <c r="E18" s="42" t="str">
        <f>+'Access-Fev'!F18</f>
        <v>PRESTACAO JURISDICIONAL NA JUSTICA FEDERAL</v>
      </c>
      <c r="F18" s="42" t="str">
        <f>+'Access-Fev'!H18</f>
        <v>AUXILIO-ALIMENTACAO AOS SERVIDORES CIVIS, EMPREGADOS E MILIT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3</v>
      </c>
      <c r="K18" s="33"/>
      <c r="L18" s="33"/>
      <c r="M18" s="33"/>
      <c r="N18" s="33">
        <v>0</v>
      </c>
      <c r="O18" s="33"/>
      <c r="P18" s="35">
        <f>+'Access-Fev'!M18</f>
        <v>3680976</v>
      </c>
      <c r="Q18" s="35"/>
      <c r="R18" s="35">
        <f t="shared" si="0"/>
        <v>3680976</v>
      </c>
      <c r="S18" s="35">
        <f>+'Access-Fev'!N18</f>
        <v>3680976</v>
      </c>
      <c r="T18" s="36">
        <f t="shared" si="1"/>
        <v>1</v>
      </c>
      <c r="U18" s="35">
        <f>+'Access-Fev'!O18</f>
        <v>597383.22</v>
      </c>
      <c r="V18" s="36">
        <f t="shared" si="2"/>
        <v>0.16228935477981926</v>
      </c>
      <c r="W18" s="35">
        <f>+'Access-Fev'!P18</f>
        <v>597383.22</v>
      </c>
      <c r="X18" s="36">
        <f t="shared" si="3"/>
        <v>0.16228935477981926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02.846</v>
      </c>
      <c r="D19" s="32" t="str">
        <f>+CONCATENATE('Access-Fev'!E19,".",'Access-Fev'!G19)</f>
        <v>0569.09HB</v>
      </c>
      <c r="E19" s="42" t="str">
        <f>+'Access-Fev'!F19</f>
        <v>PRESTACAO JURISDICIONAL NA JUSTICA FEDERAL</v>
      </c>
      <c r="F19" s="42" t="str">
        <f>+'Access-Fev'!H19</f>
        <v>CONTRIBUICAO DA UNIAO, DE SUAS AUTARQUIAS E FUNDACOES PARA O</v>
      </c>
      <c r="G19" s="32" t="str">
        <f>IF('Access-Fev'!I19="1","F","S")</f>
        <v>F</v>
      </c>
      <c r="H19" s="32" t="str">
        <f>+'Access-Fev'!J19</f>
        <v>0100</v>
      </c>
      <c r="I19" s="42" t="str">
        <f>+'Access-Fev'!K19</f>
        <v>RECURSOS ORDINARIOS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1941169.32</v>
      </c>
      <c r="Q19" s="35"/>
      <c r="R19" s="35">
        <f>N19-O19+P19+Q19</f>
        <v>1941169.32</v>
      </c>
      <c r="S19" s="35">
        <f>+'Access-Fev'!N19</f>
        <v>1941169.32</v>
      </c>
      <c r="T19" s="36">
        <f>IF(R19&gt;0,S19/R19,0)</f>
        <v>1</v>
      </c>
      <c r="U19" s="35">
        <f>+'Access-Fev'!O19</f>
        <v>1941169.32</v>
      </c>
      <c r="V19" s="36">
        <f>IF(R19&gt;0,U19/R19,0)</f>
        <v>1</v>
      </c>
      <c r="W19" s="35">
        <f>+'Access-Fev'!P19</f>
        <v>1941169.32</v>
      </c>
      <c r="X19" s="36">
        <f>IF(R19&gt;0,W19/R19,0)</f>
        <v>1</v>
      </c>
    </row>
    <row r="20" spans="1:24" ht="26.25" customHeight="1" thickBot="1" x14ac:dyDescent="0.25">
      <c r="A20" s="32" t="str">
        <f>+'Access-Fev'!A20</f>
        <v>12101</v>
      </c>
      <c r="B20" s="42" t="str">
        <f>+'Access-Fev'!B20</f>
        <v>JUSTICA FEDERAL DE PRIMEIRO GRAU</v>
      </c>
      <c r="C20" s="32" t="str">
        <f>+CONCATENATE('Access-Fev'!C20,".",'Access-Fev'!D20)</f>
        <v>09.272</v>
      </c>
      <c r="D20" s="32" t="str">
        <f>+CONCATENATE('Access-Fev'!E20,".",'Access-Fev'!G20)</f>
        <v>0089.0181</v>
      </c>
      <c r="E20" s="42" t="str">
        <f>+'Access-Fev'!F20</f>
        <v>PREVIDENCIA DE INATIVOS E PENSIONISTAS DA UNIAO</v>
      </c>
      <c r="F20" s="42" t="str">
        <f>+'Access-Fev'!H20</f>
        <v>APOSENTADORIAS E PENSOES - SERVIDORES CIVIS</v>
      </c>
      <c r="G20" s="32" t="str">
        <f>IF('Access-Fev'!I20="1","F","S")</f>
        <v>S</v>
      </c>
      <c r="H20" s="32" t="str">
        <f>+'Access-Fev'!J20</f>
        <v>0169</v>
      </c>
      <c r="I20" s="42" t="str">
        <f>+'Access-Fev'!K20</f>
        <v>CONTRIB.PATRONAL P/PLANO DE SEGURID.SOC.SERV.</v>
      </c>
      <c r="J20" s="32" t="str">
        <f>+'Access-Fev'!L20</f>
        <v>1</v>
      </c>
      <c r="K20" s="33"/>
      <c r="L20" s="33"/>
      <c r="M20" s="33"/>
      <c r="N20" s="33">
        <v>0</v>
      </c>
      <c r="O20" s="33"/>
      <c r="P20" s="35">
        <f>+'Access-Fev'!M20</f>
        <v>2027521.7</v>
      </c>
      <c r="Q20" s="35"/>
      <c r="R20" s="35">
        <f>N20-O20+P20+Q20</f>
        <v>2027521.7</v>
      </c>
      <c r="S20" s="35">
        <f>+'Access-Fev'!N20</f>
        <v>2027521.7</v>
      </c>
      <c r="T20" s="36">
        <f>IF(R20&gt;0,S20/R20,0)</f>
        <v>1</v>
      </c>
      <c r="U20" s="35">
        <f>+'Access-Fev'!O20</f>
        <v>2027521.7</v>
      </c>
      <c r="V20" s="36">
        <f>IF(R20&gt;0,U20/R20,0)</f>
        <v>1</v>
      </c>
      <c r="W20" s="35">
        <f>+'Access-Fev'!P20</f>
        <v>1991340.6</v>
      </c>
      <c r="X20" s="36">
        <f>IF(R20&gt;0,W20/R20,0)</f>
        <v>0.98215501220036272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46628343.460000001</v>
      </c>
      <c r="Q21" s="38">
        <f>SUM(Q10:Q20)</f>
        <v>0</v>
      </c>
      <c r="R21" s="38">
        <f>SUM(R10:R20)</f>
        <v>46628343.460000001</v>
      </c>
      <c r="S21" s="38">
        <f>SUM(S10:S20)</f>
        <v>37216113.109999999</v>
      </c>
      <c r="T21" s="39">
        <f t="shared" si="1"/>
        <v>0.79814358281729958</v>
      </c>
      <c r="U21" s="38">
        <f>SUM(U10:U20)</f>
        <v>20257833.219999999</v>
      </c>
      <c r="V21" s="39">
        <f t="shared" si="2"/>
        <v>0.4344532041413422</v>
      </c>
      <c r="W21" s="38">
        <f>SUM(W10:W20)</f>
        <v>19770049.080000002</v>
      </c>
      <c r="X21" s="39">
        <f t="shared" si="3"/>
        <v>0.423992096072632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46628343.460000001</v>
      </c>
      <c r="Q26" s="41"/>
      <c r="R26" s="41">
        <f>SUM(R10:R20)</f>
        <v>46628343.460000001</v>
      </c>
      <c r="S26" s="41">
        <f>SUM(S10:S20)</f>
        <v>37216113.109999999</v>
      </c>
      <c r="T26" s="41"/>
      <c r="U26" s="41">
        <f>SUM(U10:U20)</f>
        <v>20257833.219999999</v>
      </c>
      <c r="V26" s="41"/>
      <c r="W26" s="41">
        <f>SUM(W10:W20)</f>
        <v>19770049.080000002</v>
      </c>
      <c r="X26" s="41"/>
    </row>
    <row r="27" spans="1:24" x14ac:dyDescent="0.2">
      <c r="N27" s="54" t="s">
        <v>123</v>
      </c>
      <c r="P27" s="41">
        <f>'Access-Fev'!M21</f>
        <v>46628343.460000001</v>
      </c>
      <c r="Q27" s="41"/>
      <c r="R27" s="41">
        <f>'Access-Fev'!M21</f>
        <v>46628343.460000001</v>
      </c>
      <c r="S27" s="41">
        <f>'Access-Fev'!N21</f>
        <v>37216113.109999999</v>
      </c>
      <c r="T27" s="41"/>
      <c r="U27" s="41">
        <f>'Access-Fev'!O21</f>
        <v>20257833.219999999</v>
      </c>
      <c r="V27" s="41"/>
      <c r="W27" s="41">
        <f>'Access-Fev'!P21</f>
        <v>19770049.080000002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124</v>
      </c>
      <c r="P30" s="41">
        <v>46628343.460000001</v>
      </c>
      <c r="Q30" s="41"/>
      <c r="R30" s="41"/>
      <c r="S30" s="41">
        <v>37216113.109999999</v>
      </c>
      <c r="T30" s="41"/>
      <c r="U30" s="41">
        <v>20257833.219999999</v>
      </c>
      <c r="V30" s="41"/>
      <c r="W30" s="41">
        <v>19770049.079999998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87" t="s">
        <v>139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58"/>
    </row>
    <row r="5" spans="1:17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111</v>
      </c>
      <c r="O7" s="58" t="s">
        <v>112</v>
      </c>
      <c r="P7" s="58" t="s">
        <v>113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114</v>
      </c>
      <c r="O8" s="58" t="s">
        <v>115</v>
      </c>
      <c r="P8" s="58" t="s">
        <v>116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140</v>
      </c>
      <c r="N9" s="58" t="s">
        <v>140</v>
      </c>
      <c r="O9" s="58" t="s">
        <v>140</v>
      </c>
      <c r="P9" s="58" t="s">
        <v>140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133</v>
      </c>
      <c r="K13" s="58" t="s">
        <v>134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118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118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121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7" t="s">
        <v>141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111</v>
      </c>
      <c r="O7" s="59" t="s">
        <v>112</v>
      </c>
      <c r="P7" s="59" t="s">
        <v>113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114</v>
      </c>
      <c r="O8" s="59" t="s">
        <v>115</v>
      </c>
      <c r="P8" s="59" t="s">
        <v>116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140</v>
      </c>
      <c r="N9" s="59" t="s">
        <v>140</v>
      </c>
      <c r="O9" s="59" t="s">
        <v>140</v>
      </c>
      <c r="P9" s="59" t="s">
        <v>140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133</v>
      </c>
      <c r="K13" s="59" t="s">
        <v>134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118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118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104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105</v>
      </c>
      <c r="H17" s="59" t="s">
        <v>106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121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107</v>
      </c>
      <c r="I23" s="59" t="s">
        <v>51</v>
      </c>
      <c r="J23" s="59" t="s">
        <v>103</v>
      </c>
      <c r="K23" s="59" t="s">
        <v>108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107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6" t="s">
        <v>125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7" t="s">
        <v>161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6"/>
      <c r="R4" s="66"/>
      <c r="S4" s="66"/>
      <c r="T4" s="66"/>
    </row>
    <row r="5" spans="1:20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6"/>
      <c r="R5" s="66"/>
      <c r="S5" s="66"/>
      <c r="T5" s="66"/>
    </row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111</v>
      </c>
      <c r="O7" s="66" t="s">
        <v>112</v>
      </c>
      <c r="P7" s="66" t="s">
        <v>113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114</v>
      </c>
      <c r="O8" s="66" t="s">
        <v>115</v>
      </c>
      <c r="P8" s="66" t="s">
        <v>116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140</v>
      </c>
      <c r="N9" s="66" t="s">
        <v>140</v>
      </c>
      <c r="O9" s="66" t="s">
        <v>140</v>
      </c>
      <c r="P9" s="66" t="s">
        <v>140</v>
      </c>
      <c r="Q9" s="66"/>
      <c r="R9" s="66"/>
      <c r="S9" s="66"/>
      <c r="T9" s="66"/>
    </row>
    <row r="10" spans="1:20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  <c r="R10" s="66"/>
      <c r="S10" s="66"/>
      <c r="T10" s="66"/>
    </row>
    <row r="11" spans="1:20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6"/>
      <c r="R11" s="66"/>
      <c r="S11" s="66"/>
      <c r="T11" s="66"/>
    </row>
    <row r="12" spans="1:20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6"/>
      <c r="R12" s="66"/>
      <c r="S12" s="66"/>
      <c r="T12" s="66"/>
    </row>
    <row r="13" spans="1:20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133</v>
      </c>
      <c r="K13" s="66" t="s">
        <v>134</v>
      </c>
      <c r="L13" s="66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6"/>
      <c r="R13" s="66"/>
      <c r="S13" s="66"/>
      <c r="T13" s="66"/>
    </row>
    <row r="14" spans="1:20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118</v>
      </c>
      <c r="L14" s="66" t="s">
        <v>13</v>
      </c>
      <c r="M14" s="1">
        <v>220000</v>
      </c>
      <c r="N14" s="1">
        <v>220000</v>
      </c>
      <c r="O14" s="66"/>
      <c r="P14" s="66"/>
      <c r="Q14" s="66"/>
      <c r="R14" s="66"/>
      <c r="S14" s="66"/>
      <c r="T14" s="66"/>
    </row>
    <row r="15" spans="1:20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118</v>
      </c>
      <c r="L15" s="66" t="s">
        <v>14</v>
      </c>
      <c r="M15" s="1">
        <v>52399</v>
      </c>
      <c r="N15" s="1">
        <v>52238</v>
      </c>
      <c r="O15" s="66"/>
      <c r="P15" s="66"/>
      <c r="Q15" s="66"/>
      <c r="R15" s="66"/>
      <c r="S15" s="66"/>
      <c r="T15" s="66"/>
    </row>
    <row r="16" spans="1:20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6"/>
      <c r="R16" s="66"/>
      <c r="S16" s="66"/>
      <c r="T16" s="66"/>
    </row>
    <row r="17" spans="1:20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6"/>
      <c r="R17" s="66"/>
      <c r="S17" s="66"/>
      <c r="T17" s="66"/>
    </row>
    <row r="18" spans="1:20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6"/>
      <c r="R18" s="66"/>
      <c r="S18" s="66"/>
      <c r="T18" s="66"/>
    </row>
    <row r="19" spans="1:20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6"/>
      <c r="R19" s="66"/>
      <c r="S19" s="66"/>
      <c r="T19" s="66"/>
    </row>
    <row r="20" spans="1:20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6"/>
      <c r="R20" s="66"/>
      <c r="S20" s="66"/>
      <c r="T20" s="66"/>
    </row>
    <row r="21" spans="1:20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6"/>
      <c r="R21" s="66"/>
      <c r="S21" s="66"/>
      <c r="T21" s="66"/>
    </row>
    <row r="22" spans="1:20" x14ac:dyDescent="0.2">
      <c r="A22" s="66" t="s">
        <v>33</v>
      </c>
      <c r="B22" s="66" t="s">
        <v>34</v>
      </c>
      <c r="C22" s="66" t="s">
        <v>35</v>
      </c>
      <c r="D22" s="66" t="s">
        <v>121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6"/>
      <c r="R22" s="66"/>
      <c r="S22" s="66"/>
      <c r="T22" s="66"/>
    </row>
    <row r="23" spans="1:20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103</v>
      </c>
      <c r="K23" s="66" t="s">
        <v>108</v>
      </c>
      <c r="L23" s="66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6"/>
      <c r="R23" s="66"/>
      <c r="S23" s="66"/>
      <c r="T23" s="66"/>
    </row>
    <row r="24" spans="1:20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17</v>
      </c>
      <c r="K24" s="66" t="s">
        <v>64</v>
      </c>
      <c r="L24" s="66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6"/>
      <c r="R24" s="66"/>
      <c r="S24" s="66"/>
      <c r="T24" s="66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7" x14ac:dyDescent="0.2">
      <c r="A1" s="67" t="s">
        <v>125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 x14ac:dyDescent="0.2">
      <c r="A4" s="87" t="s">
        <v>162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7"/>
    </row>
    <row r="5" spans="1:17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7"/>
    </row>
    <row r="6" spans="1:17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111</v>
      </c>
      <c r="O7" s="67" t="s">
        <v>112</v>
      </c>
      <c r="P7" s="67" t="s">
        <v>113</v>
      </c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114</v>
      </c>
      <c r="O8" s="67" t="s">
        <v>115</v>
      </c>
      <c r="P8" s="67" t="s">
        <v>116</v>
      </c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140</v>
      </c>
      <c r="N9" s="67" t="s">
        <v>140</v>
      </c>
      <c r="O9" s="67" t="s">
        <v>140</v>
      </c>
      <c r="P9" s="67" t="s">
        <v>140</v>
      </c>
      <c r="Q9" s="67"/>
    </row>
    <row r="10" spans="1:17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7"/>
    </row>
    <row r="11" spans="1:17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7"/>
    </row>
    <row r="12" spans="1:17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7"/>
    </row>
    <row r="13" spans="1:17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133</v>
      </c>
      <c r="K13" s="67" t="s">
        <v>134</v>
      </c>
      <c r="L13" s="67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7"/>
    </row>
    <row r="14" spans="1:17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118</v>
      </c>
      <c r="L14" s="67" t="s">
        <v>13</v>
      </c>
      <c r="M14" s="1">
        <v>220000</v>
      </c>
      <c r="N14" s="1">
        <v>220000</v>
      </c>
      <c r="O14" s="67"/>
      <c r="P14" s="67"/>
      <c r="Q14" s="67"/>
    </row>
    <row r="15" spans="1:17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118</v>
      </c>
      <c r="L15" s="67" t="s">
        <v>14</v>
      </c>
      <c r="M15" s="1">
        <v>52399</v>
      </c>
      <c r="N15" s="1">
        <v>52238</v>
      </c>
      <c r="O15" s="67"/>
      <c r="P15" s="67"/>
      <c r="Q15" s="67"/>
    </row>
    <row r="16" spans="1:17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104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7"/>
    </row>
    <row r="17" spans="1:17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7"/>
    </row>
    <row r="18" spans="1:17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7"/>
    </row>
    <row r="19" spans="1:17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</row>
    <row r="20" spans="1:17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7"/>
    </row>
    <row r="21" spans="1:17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7"/>
    </row>
    <row r="22" spans="1:17" x14ac:dyDescent="0.2">
      <c r="A22" s="67" t="s">
        <v>33</v>
      </c>
      <c r="B22" s="67" t="s">
        <v>34</v>
      </c>
      <c r="C22" s="67" t="s">
        <v>35</v>
      </c>
      <c r="D22" s="67" t="s">
        <v>121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7"/>
    </row>
    <row r="23" spans="1:17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107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7"/>
    </row>
    <row r="24" spans="1:17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107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</row>
    <row r="25" spans="1:17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107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87" t="s">
        <v>163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8"/>
      <c r="R4" s="68"/>
    </row>
    <row r="5" spans="1:18" ht="10.5" customHeight="1" x14ac:dyDescent="0.2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21</v>
      </c>
      <c r="B7" s="68"/>
      <c r="C7" s="68" t="s">
        <v>22</v>
      </c>
      <c r="D7" s="68" t="s">
        <v>23</v>
      </c>
      <c r="E7" s="68" t="s">
        <v>24</v>
      </c>
      <c r="F7" s="68"/>
      <c r="G7" s="68" t="s">
        <v>25</v>
      </c>
      <c r="H7" s="68"/>
      <c r="I7" s="68" t="s">
        <v>26</v>
      </c>
      <c r="J7" s="68" t="s">
        <v>27</v>
      </c>
      <c r="K7" s="68" t="s">
        <v>28</v>
      </c>
      <c r="L7" s="68" t="s">
        <v>29</v>
      </c>
      <c r="M7" s="68" t="s">
        <v>30</v>
      </c>
      <c r="N7" s="68" t="s">
        <v>111</v>
      </c>
      <c r="O7" s="68" t="s">
        <v>112</v>
      </c>
      <c r="P7" s="68" t="s">
        <v>113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31</v>
      </c>
      <c r="N8" s="68" t="s">
        <v>114</v>
      </c>
      <c r="O8" s="68" t="s">
        <v>115</v>
      </c>
      <c r="P8" s="68" t="s">
        <v>116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32</v>
      </c>
      <c r="M9" s="68" t="s">
        <v>140</v>
      </c>
      <c r="N9" s="68" t="s">
        <v>140</v>
      </c>
      <c r="O9" s="68" t="s">
        <v>140</v>
      </c>
      <c r="P9" s="68" t="s">
        <v>140</v>
      </c>
      <c r="Q9" s="68"/>
      <c r="R9" s="68"/>
    </row>
    <row r="10" spans="1:18" x14ac:dyDescent="0.2">
      <c r="A10" s="68" t="s">
        <v>33</v>
      </c>
      <c r="B10" s="68" t="s">
        <v>34</v>
      </c>
      <c r="C10" s="68" t="s">
        <v>35</v>
      </c>
      <c r="D10" s="68" t="s">
        <v>36</v>
      </c>
      <c r="E10" s="68" t="s">
        <v>37</v>
      </c>
      <c r="F10" s="68" t="s">
        <v>38</v>
      </c>
      <c r="G10" s="68" t="s">
        <v>39</v>
      </c>
      <c r="H10" s="68" t="s">
        <v>40</v>
      </c>
      <c r="I10" s="68" t="s">
        <v>11</v>
      </c>
      <c r="J10" s="68" t="s">
        <v>18</v>
      </c>
      <c r="K10" s="68" t="s">
        <v>41</v>
      </c>
      <c r="L10" s="68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8"/>
      <c r="R10" s="68"/>
    </row>
    <row r="11" spans="1:18" x14ac:dyDescent="0.2">
      <c r="A11" s="68" t="s">
        <v>33</v>
      </c>
      <c r="B11" s="68" t="s">
        <v>34</v>
      </c>
      <c r="C11" s="68" t="s">
        <v>35</v>
      </c>
      <c r="D11" s="68" t="s">
        <v>36</v>
      </c>
      <c r="E11" s="68" t="s">
        <v>37</v>
      </c>
      <c r="F11" s="68" t="s">
        <v>38</v>
      </c>
      <c r="G11" s="68" t="s">
        <v>42</v>
      </c>
      <c r="H11" s="68" t="s">
        <v>43</v>
      </c>
      <c r="I11" s="68" t="s">
        <v>11</v>
      </c>
      <c r="J11" s="68" t="s">
        <v>18</v>
      </c>
      <c r="K11" s="68" t="s">
        <v>41</v>
      </c>
      <c r="L11" s="68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8"/>
      <c r="R11" s="68"/>
    </row>
    <row r="12" spans="1:18" x14ac:dyDescent="0.2">
      <c r="A12" s="68" t="s">
        <v>33</v>
      </c>
      <c r="B12" s="68" t="s">
        <v>34</v>
      </c>
      <c r="C12" s="68" t="s">
        <v>35</v>
      </c>
      <c r="D12" s="68" t="s">
        <v>36</v>
      </c>
      <c r="E12" s="68" t="s">
        <v>37</v>
      </c>
      <c r="F12" s="68" t="s">
        <v>38</v>
      </c>
      <c r="G12" s="68" t="s">
        <v>42</v>
      </c>
      <c r="H12" s="68" t="s">
        <v>43</v>
      </c>
      <c r="I12" s="68" t="s">
        <v>11</v>
      </c>
      <c r="J12" s="68" t="s">
        <v>18</v>
      </c>
      <c r="K12" s="68" t="s">
        <v>41</v>
      </c>
      <c r="L12" s="68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8"/>
      <c r="R12" s="68"/>
    </row>
    <row r="13" spans="1:18" x14ac:dyDescent="0.2">
      <c r="A13" s="68" t="s">
        <v>33</v>
      </c>
      <c r="B13" s="68" t="s">
        <v>34</v>
      </c>
      <c r="C13" s="68" t="s">
        <v>35</v>
      </c>
      <c r="D13" s="68" t="s">
        <v>36</v>
      </c>
      <c r="E13" s="68" t="s">
        <v>37</v>
      </c>
      <c r="F13" s="68" t="s">
        <v>38</v>
      </c>
      <c r="G13" s="68" t="s">
        <v>42</v>
      </c>
      <c r="H13" s="68" t="s">
        <v>43</v>
      </c>
      <c r="I13" s="68" t="s">
        <v>11</v>
      </c>
      <c r="J13" s="68" t="s">
        <v>133</v>
      </c>
      <c r="K13" s="68" t="s">
        <v>134</v>
      </c>
      <c r="L13" s="68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8"/>
      <c r="R13" s="68"/>
    </row>
    <row r="14" spans="1:18" x14ac:dyDescent="0.2">
      <c r="A14" s="68" t="s">
        <v>33</v>
      </c>
      <c r="B14" s="68" t="s">
        <v>34</v>
      </c>
      <c r="C14" s="68" t="s">
        <v>35</v>
      </c>
      <c r="D14" s="68" t="s">
        <v>36</v>
      </c>
      <c r="E14" s="68" t="s">
        <v>37</v>
      </c>
      <c r="F14" s="68" t="s">
        <v>38</v>
      </c>
      <c r="G14" s="68" t="s">
        <v>42</v>
      </c>
      <c r="H14" s="68" t="s">
        <v>43</v>
      </c>
      <c r="I14" s="68" t="s">
        <v>11</v>
      </c>
      <c r="J14" s="68" t="s">
        <v>63</v>
      </c>
      <c r="K14" s="68" t="s">
        <v>118</v>
      </c>
      <c r="L14" s="68" t="s">
        <v>13</v>
      </c>
      <c r="M14" s="1">
        <v>220000</v>
      </c>
      <c r="N14" s="1">
        <v>220000</v>
      </c>
      <c r="O14" s="68"/>
      <c r="P14" s="68"/>
      <c r="Q14" s="68"/>
      <c r="R14" s="68"/>
    </row>
    <row r="15" spans="1:18" x14ac:dyDescent="0.2">
      <c r="A15" s="68" t="s">
        <v>33</v>
      </c>
      <c r="B15" s="68" t="s">
        <v>34</v>
      </c>
      <c r="C15" s="68" t="s">
        <v>35</v>
      </c>
      <c r="D15" s="68" t="s">
        <v>36</v>
      </c>
      <c r="E15" s="68" t="s">
        <v>37</v>
      </c>
      <c r="F15" s="68" t="s">
        <v>38</v>
      </c>
      <c r="G15" s="68" t="s">
        <v>42</v>
      </c>
      <c r="H15" s="68" t="s">
        <v>43</v>
      </c>
      <c r="I15" s="68" t="s">
        <v>11</v>
      </c>
      <c r="J15" s="68" t="s">
        <v>63</v>
      </c>
      <c r="K15" s="68" t="s">
        <v>118</v>
      </c>
      <c r="L15" s="68" t="s">
        <v>14</v>
      </c>
      <c r="M15" s="1">
        <v>52399</v>
      </c>
      <c r="N15" s="1">
        <v>52238</v>
      </c>
      <c r="O15" s="68"/>
      <c r="P15" s="68"/>
      <c r="Q15" s="68"/>
      <c r="R15" s="68"/>
    </row>
    <row r="16" spans="1:18" x14ac:dyDescent="0.2">
      <c r="A16" s="68" t="s">
        <v>33</v>
      </c>
      <c r="B16" s="68" t="s">
        <v>34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164</v>
      </c>
      <c r="I16" s="68" t="s">
        <v>11</v>
      </c>
      <c r="J16" s="68" t="s">
        <v>18</v>
      </c>
      <c r="K16" s="68" t="s">
        <v>41</v>
      </c>
      <c r="L16" s="68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8"/>
      <c r="R16" s="68"/>
    </row>
    <row r="17" spans="1:18" x14ac:dyDescent="0.2">
      <c r="A17" s="68" t="s">
        <v>33</v>
      </c>
      <c r="B17" s="68" t="s">
        <v>34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105</v>
      </c>
      <c r="H17" s="68" t="s">
        <v>106</v>
      </c>
      <c r="I17" s="68" t="s">
        <v>11</v>
      </c>
      <c r="J17" s="68" t="s">
        <v>18</v>
      </c>
      <c r="K17" s="68" t="s">
        <v>41</v>
      </c>
      <c r="L17" s="68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8"/>
      <c r="R17" s="68"/>
    </row>
    <row r="18" spans="1:18" x14ac:dyDescent="0.2">
      <c r="A18" s="68" t="s">
        <v>33</v>
      </c>
      <c r="B18" s="68" t="s">
        <v>34</v>
      </c>
      <c r="C18" s="68" t="s">
        <v>35</v>
      </c>
      <c r="D18" s="68" t="s">
        <v>48</v>
      </c>
      <c r="E18" s="68" t="s">
        <v>37</v>
      </c>
      <c r="F18" s="68" t="s">
        <v>38</v>
      </c>
      <c r="G18" s="68" t="s">
        <v>49</v>
      </c>
      <c r="H18" s="68" t="s">
        <v>50</v>
      </c>
      <c r="I18" s="68" t="s">
        <v>51</v>
      </c>
      <c r="J18" s="68" t="s">
        <v>18</v>
      </c>
      <c r="K18" s="68" t="s">
        <v>41</v>
      </c>
      <c r="L18" s="68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8"/>
      <c r="R18" s="68"/>
    </row>
    <row r="19" spans="1:18" x14ac:dyDescent="0.2">
      <c r="A19" s="68" t="s">
        <v>33</v>
      </c>
      <c r="B19" s="68" t="s">
        <v>34</v>
      </c>
      <c r="C19" s="68" t="s">
        <v>35</v>
      </c>
      <c r="D19" s="68" t="s">
        <v>52</v>
      </c>
      <c r="E19" s="68" t="s">
        <v>37</v>
      </c>
      <c r="F19" s="68" t="s">
        <v>38</v>
      </c>
      <c r="G19" s="68" t="s">
        <v>53</v>
      </c>
      <c r="H19" s="68" t="s">
        <v>54</v>
      </c>
      <c r="I19" s="68" t="s">
        <v>11</v>
      </c>
      <c r="J19" s="68" t="s">
        <v>18</v>
      </c>
      <c r="K19" s="68" t="s">
        <v>41</v>
      </c>
      <c r="L19" s="68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8"/>
      <c r="R19" s="68"/>
    </row>
    <row r="20" spans="1:18" x14ac:dyDescent="0.2">
      <c r="A20" s="68" t="s">
        <v>33</v>
      </c>
      <c r="B20" s="68" t="s">
        <v>34</v>
      </c>
      <c r="C20" s="68" t="s">
        <v>35</v>
      </c>
      <c r="D20" s="68" t="s">
        <v>52</v>
      </c>
      <c r="E20" s="68" t="s">
        <v>37</v>
      </c>
      <c r="F20" s="68" t="s">
        <v>38</v>
      </c>
      <c r="G20" s="68" t="s">
        <v>55</v>
      </c>
      <c r="H20" s="68" t="s">
        <v>56</v>
      </c>
      <c r="I20" s="68" t="s">
        <v>11</v>
      </c>
      <c r="J20" s="68" t="s">
        <v>18</v>
      </c>
      <c r="K20" s="68" t="s">
        <v>41</v>
      </c>
      <c r="L20" s="68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8"/>
      <c r="R20" s="68"/>
    </row>
    <row r="21" spans="1:18" x14ac:dyDescent="0.2">
      <c r="A21" s="68" t="s">
        <v>33</v>
      </c>
      <c r="B21" s="68" t="s">
        <v>34</v>
      </c>
      <c r="C21" s="68" t="s">
        <v>35</v>
      </c>
      <c r="D21" s="68" t="s">
        <v>52</v>
      </c>
      <c r="E21" s="68" t="s">
        <v>37</v>
      </c>
      <c r="F21" s="68" t="s">
        <v>38</v>
      </c>
      <c r="G21" s="68" t="s">
        <v>57</v>
      </c>
      <c r="H21" s="68" t="s">
        <v>58</v>
      </c>
      <c r="I21" s="68" t="s">
        <v>11</v>
      </c>
      <c r="J21" s="68" t="s">
        <v>18</v>
      </c>
      <c r="K21" s="68" t="s">
        <v>41</v>
      </c>
      <c r="L21" s="68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8"/>
      <c r="R21" s="68"/>
    </row>
    <row r="22" spans="1:18" x14ac:dyDescent="0.2">
      <c r="A22" s="68" t="s">
        <v>33</v>
      </c>
      <c r="B22" s="68" t="s">
        <v>34</v>
      </c>
      <c r="C22" s="68" t="s">
        <v>35</v>
      </c>
      <c r="D22" s="68" t="s">
        <v>121</v>
      </c>
      <c r="E22" s="68" t="s">
        <v>37</v>
      </c>
      <c r="F22" s="68" t="s">
        <v>38</v>
      </c>
      <c r="G22" s="68" t="s">
        <v>45</v>
      </c>
      <c r="H22" s="68" t="s">
        <v>46</v>
      </c>
      <c r="I22" s="68" t="s">
        <v>11</v>
      </c>
      <c r="J22" s="68" t="s">
        <v>18</v>
      </c>
      <c r="K22" s="68" t="s">
        <v>41</v>
      </c>
      <c r="L22" s="68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8"/>
      <c r="R22" s="68"/>
    </row>
    <row r="23" spans="1:18" x14ac:dyDescent="0.2">
      <c r="A23" s="68" t="s">
        <v>33</v>
      </c>
      <c r="B23" s="68" t="s">
        <v>34</v>
      </c>
      <c r="C23" s="68" t="s">
        <v>59</v>
      </c>
      <c r="D23" s="68" t="s">
        <v>60</v>
      </c>
      <c r="E23" s="68" t="s">
        <v>61</v>
      </c>
      <c r="F23" s="68" t="s">
        <v>62</v>
      </c>
      <c r="G23" s="68" t="s">
        <v>63</v>
      </c>
      <c r="H23" s="68" t="s">
        <v>165</v>
      </c>
      <c r="I23" s="68" t="s">
        <v>51</v>
      </c>
      <c r="J23" s="68" t="s">
        <v>18</v>
      </c>
      <c r="K23" s="68" t="s">
        <v>41</v>
      </c>
      <c r="L23" s="68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8"/>
      <c r="R23" s="68"/>
    </row>
    <row r="24" spans="1:18" x14ac:dyDescent="0.2">
      <c r="A24" s="68" t="s">
        <v>33</v>
      </c>
      <c r="B24" s="68" t="s">
        <v>34</v>
      </c>
      <c r="C24" s="68" t="s">
        <v>59</v>
      </c>
      <c r="D24" s="68" t="s">
        <v>60</v>
      </c>
      <c r="E24" s="68" t="s">
        <v>61</v>
      </c>
      <c r="F24" s="68" t="s">
        <v>62</v>
      </c>
      <c r="G24" s="68" t="s">
        <v>63</v>
      </c>
      <c r="H24" s="68" t="s">
        <v>165</v>
      </c>
      <c r="I24" s="68" t="s">
        <v>51</v>
      </c>
      <c r="J24" s="68" t="s">
        <v>103</v>
      </c>
      <c r="K24" s="68" t="s">
        <v>108</v>
      </c>
      <c r="L24" s="68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8"/>
      <c r="R24" s="68"/>
    </row>
    <row r="25" spans="1:18" x14ac:dyDescent="0.2">
      <c r="A25" s="68" t="s">
        <v>33</v>
      </c>
      <c r="B25" s="68" t="s">
        <v>34</v>
      </c>
      <c r="C25" s="68" t="s">
        <v>59</v>
      </c>
      <c r="D25" s="68" t="s">
        <v>60</v>
      </c>
      <c r="E25" s="68" t="s">
        <v>61</v>
      </c>
      <c r="F25" s="68" t="s">
        <v>62</v>
      </c>
      <c r="G25" s="68" t="s">
        <v>63</v>
      </c>
      <c r="H25" s="68" t="s">
        <v>165</v>
      </c>
      <c r="I25" s="68" t="s">
        <v>51</v>
      </c>
      <c r="J25" s="68" t="s">
        <v>17</v>
      </c>
      <c r="K25" s="68" t="s">
        <v>64</v>
      </c>
      <c r="L25" s="68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8"/>
      <c r="R25" s="68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125</v>
      </c>
    </row>
    <row r="3" spans="1:16" x14ac:dyDescent="0.2">
      <c r="A3" t="s">
        <v>19</v>
      </c>
    </row>
    <row r="4" spans="1:16" x14ac:dyDescent="0.2">
      <c r="A4" t="s">
        <v>141</v>
      </c>
    </row>
    <row r="5" spans="1:16" x14ac:dyDescent="0.2">
      <c r="A5" t="s">
        <v>143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140</v>
      </c>
      <c r="N9" t="s">
        <v>140</v>
      </c>
      <c r="O9" t="s">
        <v>140</v>
      </c>
      <c r="P9" t="s">
        <v>140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2">
        <v>31967569</v>
      </c>
      <c r="N10" s="62">
        <v>31967567.539999999</v>
      </c>
      <c r="O10" s="62">
        <v>31191892.219999999</v>
      </c>
      <c r="P10" s="62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2">
        <v>6550000</v>
      </c>
      <c r="N11" s="62">
        <v>1546701.75</v>
      </c>
      <c r="O11" s="62">
        <v>808002.69</v>
      </c>
      <c r="P11" s="62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2">
        <v>154297692</v>
      </c>
      <c r="N12" s="62">
        <v>121599384.84999999</v>
      </c>
      <c r="O12" s="62">
        <v>77386041.989999995</v>
      </c>
      <c r="P12" s="62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134</v>
      </c>
      <c r="L13">
        <v>3</v>
      </c>
      <c r="M13" s="62">
        <v>25968993</v>
      </c>
      <c r="N13" s="62">
        <v>19833410.370000001</v>
      </c>
      <c r="O13" s="62">
        <v>13661668.26</v>
      </c>
      <c r="P13" s="62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118</v>
      </c>
      <c r="L14">
        <v>4</v>
      </c>
      <c r="M14" s="62">
        <v>8306380</v>
      </c>
      <c r="N14" s="62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118</v>
      </c>
      <c r="L15">
        <v>3</v>
      </c>
      <c r="M15" s="62">
        <v>382601</v>
      </c>
      <c r="N15" s="62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144</v>
      </c>
      <c r="H16" t="s">
        <v>145</v>
      </c>
      <c r="I16">
        <v>1</v>
      </c>
      <c r="J16">
        <v>100</v>
      </c>
      <c r="K16" t="s">
        <v>41</v>
      </c>
      <c r="L16">
        <v>4</v>
      </c>
      <c r="M16" s="62">
        <v>1670000</v>
      </c>
      <c r="N16" s="62">
        <v>1518.9</v>
      </c>
      <c r="O16" s="62">
        <v>1518.9</v>
      </c>
      <c r="P16" s="62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146</v>
      </c>
      <c r="H17" t="s">
        <v>147</v>
      </c>
      <c r="I17">
        <v>1</v>
      </c>
      <c r="J17">
        <v>100</v>
      </c>
      <c r="K17" t="s">
        <v>41</v>
      </c>
      <c r="L17">
        <v>4</v>
      </c>
      <c r="M17" s="62">
        <v>1950800</v>
      </c>
      <c r="N17" s="62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148</v>
      </c>
      <c r="H18" t="s">
        <v>149</v>
      </c>
      <c r="I18">
        <v>1</v>
      </c>
      <c r="J18">
        <v>100</v>
      </c>
      <c r="K18" t="s">
        <v>41</v>
      </c>
      <c r="L18">
        <v>4</v>
      </c>
      <c r="M18" s="62">
        <v>2625300</v>
      </c>
      <c r="N18" s="62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150</v>
      </c>
      <c r="H19" t="s">
        <v>151</v>
      </c>
      <c r="I19">
        <v>1</v>
      </c>
      <c r="J19">
        <v>100</v>
      </c>
      <c r="K19" t="s">
        <v>41</v>
      </c>
      <c r="L19">
        <v>4</v>
      </c>
      <c r="M19" s="62">
        <v>1180000</v>
      </c>
      <c r="N19" s="62">
        <v>5037.49</v>
      </c>
      <c r="O19" s="62">
        <v>5037.49</v>
      </c>
      <c r="P19" s="62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152</v>
      </c>
      <c r="H20" t="s">
        <v>153</v>
      </c>
      <c r="I20">
        <v>1</v>
      </c>
      <c r="J20">
        <v>100</v>
      </c>
      <c r="K20" t="s">
        <v>41</v>
      </c>
      <c r="L20">
        <v>4</v>
      </c>
      <c r="M20" s="62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154</v>
      </c>
      <c r="H21" t="s">
        <v>155</v>
      </c>
      <c r="I21">
        <v>1</v>
      </c>
      <c r="J21">
        <v>100</v>
      </c>
      <c r="K21" t="s">
        <v>41</v>
      </c>
      <c r="L21">
        <v>4</v>
      </c>
      <c r="M21" s="62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156</v>
      </c>
      <c r="H22" t="s">
        <v>157</v>
      </c>
      <c r="I22">
        <v>1</v>
      </c>
      <c r="J22">
        <v>100</v>
      </c>
      <c r="K22" t="s">
        <v>41</v>
      </c>
      <c r="L22">
        <v>4</v>
      </c>
      <c r="M22" s="62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2">
        <v>690027053.04999995</v>
      </c>
      <c r="N23" s="62">
        <v>690026759.62</v>
      </c>
      <c r="O23" s="62">
        <v>689937694.70000005</v>
      </c>
      <c r="P23" s="62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2">
        <v>17147858</v>
      </c>
      <c r="N24" s="62">
        <v>12809493.65</v>
      </c>
      <c r="O24" s="62">
        <v>12406869.57</v>
      </c>
      <c r="P24" s="62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158</v>
      </c>
      <c r="I25">
        <v>1</v>
      </c>
      <c r="J25">
        <v>100</v>
      </c>
      <c r="K25" t="s">
        <v>41</v>
      </c>
      <c r="L25">
        <v>4</v>
      </c>
      <c r="M25" s="62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158</v>
      </c>
      <c r="I26">
        <v>1</v>
      </c>
      <c r="J26">
        <v>100</v>
      </c>
      <c r="K26" t="s">
        <v>41</v>
      </c>
      <c r="L26">
        <v>3</v>
      </c>
      <c r="M26" s="62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2">
        <v>30134400</v>
      </c>
      <c r="N27" s="62">
        <v>28564429.300000001</v>
      </c>
      <c r="O27" s="62">
        <v>16597361.26</v>
      </c>
      <c r="P27" s="62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2">
        <v>251576.94</v>
      </c>
      <c r="N28" s="62">
        <v>251576.94</v>
      </c>
      <c r="O28" s="62">
        <v>250950.93</v>
      </c>
      <c r="P28" s="62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2">
        <v>6987204</v>
      </c>
      <c r="N29" s="62">
        <v>6987204</v>
      </c>
      <c r="O29" s="62">
        <v>5069148</v>
      </c>
      <c r="P29" s="62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159</v>
      </c>
      <c r="I30">
        <v>1</v>
      </c>
      <c r="J30">
        <v>100</v>
      </c>
      <c r="K30" t="s">
        <v>41</v>
      </c>
      <c r="L30">
        <v>3</v>
      </c>
      <c r="M30" s="62">
        <v>2972750</v>
      </c>
      <c r="N30" s="62">
        <v>2972749.92</v>
      </c>
      <c r="O30" s="62">
        <v>1113351.6000000001</v>
      </c>
      <c r="P30" s="62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2">
        <v>48711936</v>
      </c>
      <c r="N31" s="62">
        <v>48711936</v>
      </c>
      <c r="O31" s="62">
        <v>36278837.189999998</v>
      </c>
      <c r="P31" s="62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2">
        <v>120575072.68000001</v>
      </c>
      <c r="N32" s="62">
        <v>120575072.68000001</v>
      </c>
      <c r="O32" s="62">
        <v>120572334.54000001</v>
      </c>
      <c r="P32" s="62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2">
        <v>76545345.120000005</v>
      </c>
      <c r="N33" s="62">
        <v>76545345.120000005</v>
      </c>
      <c r="O33" s="62">
        <v>76545345.120000005</v>
      </c>
      <c r="P33" s="62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2">
        <v>54310549.289999999</v>
      </c>
      <c r="N34" s="62">
        <v>54310549.289999999</v>
      </c>
      <c r="O34" s="62">
        <v>54310549.289999999</v>
      </c>
      <c r="P34" s="62">
        <v>54310549.289999999</v>
      </c>
    </row>
    <row r="36" spans="1:16" x14ac:dyDescent="0.2">
      <c r="M36" s="62">
        <v>1287533080.0799999</v>
      </c>
      <c r="N36" s="62">
        <v>1222345561.0799999</v>
      </c>
      <c r="O36" s="62">
        <v>1136136603.75</v>
      </c>
      <c r="P36" s="62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127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124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129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124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J8:J9"/>
    <mergeCell ref="N7:N8"/>
    <mergeCell ref="O7:O8"/>
    <mergeCell ref="A21:J21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72" t="s">
        <v>99</v>
      </c>
      <c r="B22" s="73"/>
      <c r="C22" s="73"/>
      <c r="D22" s="73"/>
      <c r="E22" s="73"/>
      <c r="F22" s="73"/>
      <c r="G22" s="73"/>
      <c r="H22" s="73"/>
      <c r="I22" s="73"/>
      <c r="J22" s="74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131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124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72" t="s">
        <v>99</v>
      </c>
      <c r="B23" s="73"/>
      <c r="C23" s="73"/>
      <c r="D23" s="73"/>
      <c r="E23" s="73"/>
      <c r="F23" s="73"/>
      <c r="G23" s="73"/>
      <c r="H23" s="73"/>
      <c r="I23" s="73"/>
      <c r="J23" s="7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138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124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72" t="s">
        <v>99</v>
      </c>
      <c r="B23" s="73"/>
      <c r="C23" s="73"/>
      <c r="D23" s="73"/>
      <c r="E23" s="73"/>
      <c r="F23" s="73"/>
      <c r="G23" s="73"/>
      <c r="H23" s="73"/>
      <c r="I23" s="73"/>
      <c r="J23" s="7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135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124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137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119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124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85" t="s">
        <v>2</v>
      </c>
      <c r="I8" s="86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119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142</v>
      </c>
      <c r="P34" s="60">
        <v>99204708.989999995</v>
      </c>
      <c r="R34" s="60">
        <v>99204708.989999995</v>
      </c>
      <c r="S34" s="60">
        <v>95192846.129999995</v>
      </c>
      <c r="U34" s="60">
        <v>88044694.230000004</v>
      </c>
      <c r="W34" s="60">
        <v>87828311.189999998</v>
      </c>
    </row>
    <row r="35" spans="14:23" x14ac:dyDescent="0.2">
      <c r="P35" s="61"/>
      <c r="R35" s="60"/>
    </row>
  </sheetData>
  <mergeCells count="17"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2018-01-11T18:20:01Z</dcterms:modified>
</cp:coreProperties>
</file>