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65"/>
  </bookViews>
  <sheets>
    <sheet name="Nov" sheetId="1" r:id="rId1"/>
  </sheets>
  <externalReferences>
    <externalReference r:id="rId2"/>
  </externalReferences>
  <definedNames>
    <definedName name="_xlnm.Print_Area" localSheetId="0">Nov!$A$1:$X$24</definedName>
  </definedNames>
  <calcPr calcId="144525"/>
</workbook>
</file>

<file path=xl/calcChain.xml><?xml version="1.0" encoding="utf-8"?>
<calcChain xmlns="http://schemas.openxmlformats.org/spreadsheetml/2006/main">
  <c r="Q22" i="1" l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V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X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X17" i="1" s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U22" i="1" l="1"/>
  <c r="W22" i="1"/>
  <c r="T20" i="1"/>
  <c r="X20" i="1"/>
  <c r="X11" i="1"/>
  <c r="T11" i="1"/>
  <c r="V11" i="1"/>
  <c r="X13" i="1"/>
  <c r="T13" i="1"/>
  <c r="V13" i="1"/>
  <c r="X15" i="1"/>
  <c r="T15" i="1"/>
  <c r="V15" i="1"/>
  <c r="V10" i="1"/>
  <c r="X10" i="1"/>
  <c r="T10" i="1"/>
  <c r="R22" i="1"/>
  <c r="X21" i="1"/>
  <c r="T21" i="1"/>
  <c r="V21" i="1"/>
  <c r="V18" i="1"/>
  <c r="X18" i="1"/>
  <c r="T18" i="1"/>
  <c r="V12" i="1"/>
  <c r="X12" i="1"/>
  <c r="T12" i="1"/>
  <c r="V14" i="1"/>
  <c r="X14" i="1"/>
  <c r="T14" i="1"/>
  <c r="V16" i="1"/>
  <c r="X16" i="1"/>
  <c r="T16" i="1"/>
  <c r="P22" i="1"/>
  <c r="V17" i="1"/>
  <c r="V19" i="1"/>
  <c r="T17" i="1"/>
  <c r="T19" i="1"/>
  <c r="S22" i="1"/>
  <c r="V22" i="1" l="1"/>
  <c r="X22" i="1"/>
  <c r="T2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<sst xmlns="http://schemas.openxmlformats.org/spreadsheetml/2006/main" count="55" uniqueCount="51">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</sst>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  <xf numFmtId="0" fontId="5" fillId="0" borderId="5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</cellXfs>
  <cellStyles count="9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Anexo%20II%20-%20Transparencia%20Mensal%202018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3015426</v>
          </cell>
          <cell r="N10">
            <v>3015426</v>
          </cell>
          <cell r="O10">
            <v>3014818.94</v>
          </cell>
          <cell r="P10">
            <v>3014818.94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2407830</v>
          </cell>
          <cell r="N11">
            <v>521900.83</v>
          </cell>
          <cell r="O11">
            <v>46734.84</v>
          </cell>
          <cell r="P11">
            <v>46734.84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16745462</v>
          </cell>
          <cell r="N12">
            <v>15790173.16</v>
          </cell>
          <cell r="O12">
            <v>12972872.01</v>
          </cell>
          <cell r="P12">
            <v>12970666.75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4</v>
          </cell>
          <cell r="M13">
            <v>844600</v>
          </cell>
          <cell r="N13">
            <v>831987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69010235.709999993</v>
          </cell>
          <cell r="N14">
            <v>69007786.019999996</v>
          </cell>
          <cell r="O14">
            <v>68890001.920000002</v>
          </cell>
          <cell r="P14">
            <v>68700506.659999996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3</v>
          </cell>
          <cell r="M15">
            <v>1977600</v>
          </cell>
          <cell r="N15">
            <v>1376914.39</v>
          </cell>
          <cell r="O15">
            <v>1366991.52</v>
          </cell>
          <cell r="P15">
            <v>1366991.52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0569</v>
          </cell>
          <cell r="F16" t="str">
            <v>PRESTACAO JURISDICIONAL NA JUSTICA FEDERAL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50000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0569</v>
          </cell>
          <cell r="F17" t="str">
            <v>PRESTACAO JURISDICIONAL NA JUSTICA FEDERAL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2592577</v>
          </cell>
          <cell r="N17">
            <v>1859655.95</v>
          </cell>
          <cell r="O17">
            <v>1479907.59</v>
          </cell>
          <cell r="P17">
            <v>1479907.59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0569</v>
          </cell>
          <cell r="F18" t="str">
            <v>PRESTACAO JURISDICIONAL NA JUSTICA FEDERAL</v>
          </cell>
          <cell r="G18" t="str">
            <v>212B</v>
          </cell>
          <cell r="H18" t="str">
            <v>BENEFICIOS OBRIGATORIOS AOS SERVIDORES CIVIS, EMPREGADOS, MI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3</v>
          </cell>
          <cell r="M18">
            <v>4194740.5</v>
          </cell>
          <cell r="N18">
            <v>4172740.5</v>
          </cell>
          <cell r="O18">
            <v>3855821.21</v>
          </cell>
          <cell r="P18">
            <v>3855821.21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846</v>
          </cell>
          <cell r="E19" t="str">
            <v>0569</v>
          </cell>
          <cell r="F19" t="str">
            <v>PRESTACAO JURISDICIONAL NA JUSTICA FEDERAL</v>
          </cell>
          <cell r="G19" t="str">
            <v>09HB</v>
          </cell>
          <cell r="H19" t="str">
            <v>CONTRIBUICAO DA UNIAO, DE SUAS AUTARQUIAS E FUNDACOES PARA O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1</v>
          </cell>
          <cell r="M19">
            <v>12070509.939999999</v>
          </cell>
          <cell r="N19">
            <v>12070509.939999999</v>
          </cell>
          <cell r="O19">
            <v>12070509.939999999</v>
          </cell>
          <cell r="P19">
            <v>12070509.939999999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09</v>
          </cell>
          <cell r="D20" t="str">
            <v>272</v>
          </cell>
          <cell r="E20" t="str">
            <v>0089</v>
          </cell>
          <cell r="F20" t="str">
            <v>PREVIDENCIA DE INATIVOS E PENSIONISTAS DA UNIAO</v>
          </cell>
          <cell r="G20" t="str">
            <v>0181</v>
          </cell>
          <cell r="H20" t="str">
            <v>APOSENTADORIAS E PENSOES CIVIS DA UNIAO</v>
          </cell>
          <cell r="I20" t="str">
            <v>2</v>
          </cell>
          <cell r="J20" t="str">
            <v>0100</v>
          </cell>
          <cell r="K20" t="str">
            <v>RECURSOS ORDINARIOS</v>
          </cell>
          <cell r="L20" t="str">
            <v>1</v>
          </cell>
          <cell r="M20">
            <v>2952336.78</v>
          </cell>
          <cell r="N20">
            <v>2952336.78</v>
          </cell>
          <cell r="O20">
            <v>2952336.78</v>
          </cell>
          <cell r="P20">
            <v>2900447.71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09</v>
          </cell>
          <cell r="D21" t="str">
            <v>272</v>
          </cell>
          <cell r="E21" t="str">
            <v>0089</v>
          </cell>
          <cell r="F21" t="str">
            <v>PREVIDENCIA DE INATIVOS E PENSIONISTAS DA UNIAO</v>
          </cell>
          <cell r="G21" t="str">
            <v>0181</v>
          </cell>
          <cell r="H21" t="str">
            <v>APOSENTADORIAS E PENSOES CIVIS DA UNIAO</v>
          </cell>
          <cell r="I21" t="str">
            <v>2</v>
          </cell>
          <cell r="J21" t="str">
            <v>0169</v>
          </cell>
          <cell r="K21" t="str">
            <v>CONTRIB.PATRONAL P/PLANO DE SEGURID.SOC.SERV.</v>
          </cell>
          <cell r="L21" t="str">
            <v>1</v>
          </cell>
          <cell r="M21">
            <v>9928391.5700000003</v>
          </cell>
          <cell r="N21">
            <v>9928391.5700000003</v>
          </cell>
          <cell r="O21">
            <v>9928391.5700000003</v>
          </cell>
          <cell r="P21">
            <v>9928391.5700000003</v>
          </cell>
        </row>
      </sheetData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showGridLines="0" tabSelected="1" view="pageBreakPreview" zoomScale="70" zoomScaleNormal="100" zoomScaleSheetLayoutView="70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710937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43405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51" t="s">
        <v>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52" t="s">
        <v>7</v>
      </c>
      <c r="B7" s="53"/>
      <c r="C7" s="53"/>
      <c r="D7" s="53"/>
      <c r="E7" s="53"/>
      <c r="F7" s="53"/>
      <c r="G7" s="53"/>
      <c r="H7" s="53"/>
      <c r="I7" s="53"/>
      <c r="J7" s="54"/>
      <c r="K7" s="55" t="s">
        <v>8</v>
      </c>
      <c r="L7" s="42" t="s">
        <v>9</v>
      </c>
      <c r="M7" s="44"/>
      <c r="N7" s="55" t="s">
        <v>10</v>
      </c>
      <c r="O7" s="55" t="s">
        <v>11</v>
      </c>
      <c r="P7" s="52" t="s">
        <v>12</v>
      </c>
      <c r="Q7" s="54"/>
      <c r="R7" s="55" t="s">
        <v>13</v>
      </c>
      <c r="S7" s="52" t="s">
        <v>14</v>
      </c>
      <c r="T7" s="53"/>
      <c r="U7" s="53"/>
      <c r="V7" s="53"/>
      <c r="W7" s="53"/>
      <c r="X7" s="54"/>
    </row>
    <row r="8" spans="1:24" ht="20.25" customHeight="1" x14ac:dyDescent="0.2">
      <c r="A8" s="57" t="s">
        <v>15</v>
      </c>
      <c r="B8" s="58"/>
      <c r="C8" s="45" t="s">
        <v>16</v>
      </c>
      <c r="D8" s="45" t="s">
        <v>17</v>
      </c>
      <c r="E8" s="47" t="s">
        <v>18</v>
      </c>
      <c r="F8" s="48"/>
      <c r="G8" s="45" t="s">
        <v>19</v>
      </c>
      <c r="H8" s="49" t="s">
        <v>20</v>
      </c>
      <c r="I8" s="50"/>
      <c r="J8" s="45" t="s">
        <v>21</v>
      </c>
      <c r="K8" s="56"/>
      <c r="L8" s="9" t="s">
        <v>22</v>
      </c>
      <c r="M8" s="9" t="s">
        <v>23</v>
      </c>
      <c r="N8" s="56"/>
      <c r="O8" s="56"/>
      <c r="P8" s="10" t="s">
        <v>24</v>
      </c>
      <c r="Q8" s="10" t="s">
        <v>25</v>
      </c>
      <c r="R8" s="56"/>
      <c r="S8" s="11" t="s">
        <v>26</v>
      </c>
      <c r="T8" s="12" t="s">
        <v>27</v>
      </c>
      <c r="U8" s="11" t="s">
        <v>28</v>
      </c>
      <c r="V8" s="13" t="s">
        <v>27</v>
      </c>
      <c r="W8" s="14" t="s">
        <v>29</v>
      </c>
      <c r="X8" s="13" t="s">
        <v>27</v>
      </c>
    </row>
    <row r="9" spans="1:24" ht="20.25" customHeight="1" thickBot="1" x14ac:dyDescent="0.25">
      <c r="A9" s="15" t="s">
        <v>30</v>
      </c>
      <c r="B9" s="15" t="s">
        <v>31</v>
      </c>
      <c r="C9" s="46"/>
      <c r="D9" s="46"/>
      <c r="E9" s="16" t="s">
        <v>32</v>
      </c>
      <c r="F9" s="16" t="s">
        <v>33</v>
      </c>
      <c r="G9" s="46"/>
      <c r="H9" s="16" t="s">
        <v>30</v>
      </c>
      <c r="I9" s="16" t="s">
        <v>31</v>
      </c>
      <c r="J9" s="46"/>
      <c r="K9" s="15" t="s">
        <v>34</v>
      </c>
      <c r="L9" s="17" t="s">
        <v>35</v>
      </c>
      <c r="M9" s="17" t="s">
        <v>36</v>
      </c>
      <c r="N9" s="17" t="s">
        <v>37</v>
      </c>
      <c r="O9" s="17" t="s">
        <v>38</v>
      </c>
      <c r="P9" s="17" t="s">
        <v>39</v>
      </c>
      <c r="Q9" s="17" t="s">
        <v>40</v>
      </c>
      <c r="R9" s="15" t="s">
        <v>41</v>
      </c>
      <c r="S9" s="18" t="s">
        <v>42</v>
      </c>
      <c r="T9" s="19" t="s">
        <v>43</v>
      </c>
      <c r="U9" s="18" t="s">
        <v>44</v>
      </c>
      <c r="V9" s="19" t="s">
        <v>45</v>
      </c>
      <c r="W9" s="20" t="s">
        <v>46</v>
      </c>
      <c r="X9" s="19" t="s">
        <v>47</v>
      </c>
    </row>
    <row r="10" spans="1:24" ht="30.75" customHeight="1" x14ac:dyDescent="0.2">
      <c r="A10" s="21" t="str">
        <f>+'[1]Access-Nov'!A10</f>
        <v>12101</v>
      </c>
      <c r="B10" s="22" t="str">
        <f>+'[1]Access-Nov'!B10</f>
        <v>JUSTICA FEDERAL DE PRIMEIRO GRAU</v>
      </c>
      <c r="C10" s="23" t="str">
        <f>+CONCATENATE('[1]Access-Nov'!C10,".",'[1]Access-Nov'!D10)</f>
        <v>02.061</v>
      </c>
      <c r="D10" s="23" t="str">
        <f>+CONCATENATE('[1]Access-Nov'!E10,".",'[1]Access-Nov'!G10)</f>
        <v>0569.4224</v>
      </c>
      <c r="E10" s="22" t="str">
        <f>+'[1]Access-Nov'!F10</f>
        <v>PRESTACAO JURISDICIONAL NA JUSTICA FEDERAL</v>
      </c>
      <c r="F10" s="24" t="str">
        <f>+'[1]Access-Nov'!H10</f>
        <v>ASSISTENCIA JURIDICA A PESSOAS CARENTES</v>
      </c>
      <c r="G10" s="21" t="str">
        <f>IF('[1]Access-Nov'!I10="1","F","S")</f>
        <v>F</v>
      </c>
      <c r="H10" s="21" t="str">
        <f>+'[1]Access-Nov'!J10</f>
        <v>0100</v>
      </c>
      <c r="I10" s="25" t="str">
        <f>+'[1]Access-Nov'!K10</f>
        <v>RECURSOS ORDINARIOS</v>
      </c>
      <c r="J10" s="21" t="str">
        <f>+'[1]Access-Nov'!L10</f>
        <v>3</v>
      </c>
      <c r="K10" s="26"/>
      <c r="L10" s="27"/>
      <c r="M10" s="27"/>
      <c r="N10" s="28">
        <f>K10+L10-M10</f>
        <v>0</v>
      </c>
      <c r="O10" s="26"/>
      <c r="P10" s="29">
        <f>+'[1]Access-Nov'!M10</f>
        <v>3015426</v>
      </c>
      <c r="Q10" s="29"/>
      <c r="R10" s="29">
        <f>N10-O10+P10+Q10</f>
        <v>3015426</v>
      </c>
      <c r="S10" s="29">
        <f>+'[1]Access-Nov'!N10</f>
        <v>3015426</v>
      </c>
      <c r="T10" s="30">
        <f>IF(R10&gt;0,S10/R10,0)</f>
        <v>1</v>
      </c>
      <c r="U10" s="29">
        <f>+'[1]Access-Nov'!O10</f>
        <v>3014818.94</v>
      </c>
      <c r="V10" s="30">
        <f>IF(R10&gt;0,U10/R10,0)</f>
        <v>0.99979868184462162</v>
      </c>
      <c r="W10" s="29">
        <f>+'[1]Access-Nov'!P10</f>
        <v>3014818.94</v>
      </c>
      <c r="X10" s="30">
        <f>IF(R10&gt;0,W10/R10,0)</f>
        <v>0.99979868184462162</v>
      </c>
    </row>
    <row r="11" spans="1:24" ht="30.75" customHeight="1" x14ac:dyDescent="0.2">
      <c r="A11" s="31" t="str">
        <f>+'[1]Access-Nov'!A11</f>
        <v>12101</v>
      </c>
      <c r="B11" s="32" t="str">
        <f>+'[1]Access-Nov'!B11</f>
        <v>JUSTICA FEDERAL DE PRIMEIRO GRAU</v>
      </c>
      <c r="C11" s="31" t="str">
        <f>+CONCATENATE('[1]Access-Nov'!C11,".",'[1]Access-Nov'!D11)</f>
        <v>02.061</v>
      </c>
      <c r="D11" s="31" t="str">
        <f>+CONCATENATE('[1]Access-Nov'!E11,".",'[1]Access-Nov'!G11)</f>
        <v>0569.4257</v>
      </c>
      <c r="E11" s="32" t="str">
        <f>+'[1]Access-Nov'!F11</f>
        <v>PRESTACAO JURISDICIONAL NA JUSTICA FEDERAL</v>
      </c>
      <c r="F11" s="33" t="str">
        <f>+'[1]Access-Nov'!H11</f>
        <v>JULGAMENTO DE CAUSAS NA JUSTICA FEDERAL</v>
      </c>
      <c r="G11" s="31" t="str">
        <f>IF('[1]Access-Nov'!I11="1","F","S")</f>
        <v>F</v>
      </c>
      <c r="H11" s="31" t="str">
        <f>+'[1]Access-Nov'!J11</f>
        <v>0100</v>
      </c>
      <c r="I11" s="32" t="str">
        <f>+'[1]Access-Nov'!K11</f>
        <v>RECURSOS ORDINARIOS</v>
      </c>
      <c r="J11" s="31" t="str">
        <f>+'[1]Access-Nov'!L11</f>
        <v>4</v>
      </c>
      <c r="K11" s="34"/>
      <c r="L11" s="34"/>
      <c r="M11" s="34"/>
      <c r="N11" s="35">
        <v>0</v>
      </c>
      <c r="O11" s="34"/>
      <c r="P11" s="36">
        <f>+'[1]Access-Nov'!M11</f>
        <v>2407830</v>
      </c>
      <c r="Q11" s="36"/>
      <c r="R11" s="36">
        <f t="shared" ref="R11:R20" si="0">N11-O11+P11+Q11</f>
        <v>2407830</v>
      </c>
      <c r="S11" s="36">
        <f>+'[1]Access-Nov'!N11</f>
        <v>521900.83</v>
      </c>
      <c r="T11" s="37">
        <f t="shared" ref="T11:T22" si="1">IF(R11&gt;0,S11/R11,0)</f>
        <v>0.21675152730882163</v>
      </c>
      <c r="U11" s="36">
        <f>+'[1]Access-Nov'!O11</f>
        <v>46734.84</v>
      </c>
      <c r="V11" s="37">
        <f t="shared" ref="V11:V22" si="2">IF(R11&gt;0,U11/R11,0)</f>
        <v>1.9409526420054571E-2</v>
      </c>
      <c r="W11" s="36">
        <f>+'[1]Access-Nov'!P11</f>
        <v>46734.84</v>
      </c>
      <c r="X11" s="37">
        <f t="shared" ref="X11:X22" si="3">IF(R11&gt;0,W11/R11,0)</f>
        <v>1.9409526420054571E-2</v>
      </c>
    </row>
    <row r="12" spans="1:24" ht="30.75" customHeight="1" x14ac:dyDescent="0.2">
      <c r="A12" s="31" t="str">
        <f>+'[1]Access-Nov'!A12</f>
        <v>12101</v>
      </c>
      <c r="B12" s="32" t="str">
        <f>+'[1]Access-Nov'!B12</f>
        <v>JUSTICA FEDERAL DE PRIMEIRO GRAU</v>
      </c>
      <c r="C12" s="31" t="str">
        <f>+CONCATENATE('[1]Access-Nov'!C12,".",'[1]Access-Nov'!D12)</f>
        <v>02.061</v>
      </c>
      <c r="D12" s="31" t="str">
        <f>+CONCATENATE('[1]Access-Nov'!E12,".",'[1]Access-Nov'!G12)</f>
        <v>0569.4257</v>
      </c>
      <c r="E12" s="32" t="str">
        <f>+'[1]Access-Nov'!F12</f>
        <v>PRESTACAO JURISDICIONAL NA JUSTICA FEDERAL</v>
      </c>
      <c r="F12" s="32" t="str">
        <f>+'[1]Access-Nov'!H12</f>
        <v>JULGAMENTO DE CAUSAS NA JUSTICA FEDERAL</v>
      </c>
      <c r="G12" s="31" t="str">
        <f>IF('[1]Access-Nov'!I12="1","F","S")</f>
        <v>F</v>
      </c>
      <c r="H12" s="31" t="str">
        <f>+'[1]Access-Nov'!J12</f>
        <v>0100</v>
      </c>
      <c r="I12" s="32" t="str">
        <f>+'[1]Access-Nov'!K12</f>
        <v>RECURSOS ORDINARIOS</v>
      </c>
      <c r="J12" s="31" t="str">
        <f>+'[1]Access-Nov'!L12</f>
        <v>3</v>
      </c>
      <c r="K12" s="36"/>
      <c r="L12" s="36"/>
      <c r="M12" s="36"/>
      <c r="N12" s="34">
        <v>0</v>
      </c>
      <c r="O12" s="36"/>
      <c r="P12" s="36">
        <f>+'[1]Access-Nov'!M12</f>
        <v>16745462</v>
      </c>
      <c r="Q12" s="36"/>
      <c r="R12" s="36">
        <f t="shared" si="0"/>
        <v>16745462</v>
      </c>
      <c r="S12" s="36">
        <f>+'[1]Access-Nov'!N12</f>
        <v>15790173.16</v>
      </c>
      <c r="T12" s="37">
        <f t="shared" si="1"/>
        <v>0.94295237479861704</v>
      </c>
      <c r="U12" s="36">
        <f>+'[1]Access-Nov'!O12</f>
        <v>12972872.01</v>
      </c>
      <c r="V12" s="37">
        <f t="shared" si="2"/>
        <v>0.7747097100097925</v>
      </c>
      <c r="W12" s="36">
        <f>+'[1]Access-Nov'!P12</f>
        <v>12970666.75</v>
      </c>
      <c r="X12" s="37">
        <f t="shared" si="3"/>
        <v>0.7745780170173866</v>
      </c>
    </row>
    <row r="13" spans="1:24" ht="30.75" customHeight="1" x14ac:dyDescent="0.2">
      <c r="A13" s="31" t="str">
        <f>+'[1]Access-Nov'!A13</f>
        <v>12101</v>
      </c>
      <c r="B13" s="32" t="str">
        <f>+'[1]Access-Nov'!B13</f>
        <v>JUSTICA FEDERAL DE PRIMEIRO GRAU</v>
      </c>
      <c r="C13" s="31" t="str">
        <f>+CONCATENATE('[1]Access-Nov'!C13,".",'[1]Access-Nov'!D13)</f>
        <v>02.061</v>
      </c>
      <c r="D13" s="31" t="str">
        <f>+CONCATENATE('[1]Access-Nov'!E13,".",'[1]Access-Nov'!G13)</f>
        <v>0569.4257</v>
      </c>
      <c r="E13" s="32" t="str">
        <f>+'[1]Access-Nov'!F13</f>
        <v>PRESTACAO JURISDICIONAL NA JUSTICA FEDERAL</v>
      </c>
      <c r="F13" s="32" t="str">
        <f>+'[1]Access-Nov'!H13</f>
        <v>JULGAMENTO DE CAUSAS NA JUSTICA FEDERAL</v>
      </c>
      <c r="G13" s="31" t="str">
        <f>IF('[1]Access-Nov'!I13="1","F","S")</f>
        <v>F</v>
      </c>
      <c r="H13" s="31" t="str">
        <f>+'[1]Access-Nov'!J13</f>
        <v>0181</v>
      </c>
      <c r="I13" s="32" t="str">
        <f>+'[1]Access-Nov'!K13</f>
        <v>RECURSOS DE CONVENIOS</v>
      </c>
      <c r="J13" s="31" t="str">
        <f>+'[1]Access-Nov'!L13</f>
        <v>4</v>
      </c>
      <c r="K13" s="36"/>
      <c r="L13" s="36"/>
      <c r="M13" s="36"/>
      <c r="N13" s="34">
        <v>0</v>
      </c>
      <c r="O13" s="36"/>
      <c r="P13" s="36">
        <f>+'[1]Access-Nov'!M13</f>
        <v>844600</v>
      </c>
      <c r="Q13" s="36"/>
      <c r="R13" s="36">
        <f t="shared" si="0"/>
        <v>844600</v>
      </c>
      <c r="S13" s="36">
        <f>+'[1]Access-Nov'!N13</f>
        <v>831987</v>
      </c>
      <c r="T13" s="37">
        <f t="shared" si="1"/>
        <v>0.98506630357565717</v>
      </c>
      <c r="U13" s="36">
        <f>+'[1]Access-Nov'!O13</f>
        <v>0</v>
      </c>
      <c r="V13" s="37">
        <f t="shared" si="2"/>
        <v>0</v>
      </c>
      <c r="W13" s="36">
        <f>+'[1]Access-Nov'!P13</f>
        <v>0</v>
      </c>
      <c r="X13" s="37">
        <f t="shared" si="3"/>
        <v>0</v>
      </c>
    </row>
    <row r="14" spans="1:24" ht="30.75" customHeight="1" x14ac:dyDescent="0.2">
      <c r="A14" s="31" t="str">
        <f>+'[1]Access-Nov'!A14</f>
        <v>12101</v>
      </c>
      <c r="B14" s="32" t="str">
        <f>+'[1]Access-Nov'!B14</f>
        <v>JUSTICA FEDERAL DE PRIMEIRO GRAU</v>
      </c>
      <c r="C14" s="31" t="str">
        <f>+CONCATENATE('[1]Access-Nov'!C14,".",'[1]Access-Nov'!D14)</f>
        <v>02.122</v>
      </c>
      <c r="D14" s="31" t="str">
        <f>+CONCATENATE('[1]Access-Nov'!E14,".",'[1]Access-Nov'!G14)</f>
        <v>0569.20TP</v>
      </c>
      <c r="E14" s="32" t="str">
        <f>+'[1]Access-Nov'!F14</f>
        <v>PRESTACAO JURISDICIONAL NA JUSTICA FEDERAL</v>
      </c>
      <c r="F14" s="32" t="str">
        <f>+'[1]Access-Nov'!H14</f>
        <v>ATIVOS CIVIS DA UNIAO</v>
      </c>
      <c r="G14" s="31" t="str">
        <f>IF('[1]Access-Nov'!I14="1","F","S")</f>
        <v>F</v>
      </c>
      <c r="H14" s="31" t="str">
        <f>+'[1]Access-Nov'!J14</f>
        <v>0100</v>
      </c>
      <c r="I14" s="32" t="str">
        <f>+'[1]Access-Nov'!K14</f>
        <v>RECURSOS ORDINARIOS</v>
      </c>
      <c r="J14" s="31" t="str">
        <f>+'[1]Access-Nov'!L14</f>
        <v>1</v>
      </c>
      <c r="K14" s="36"/>
      <c r="L14" s="36"/>
      <c r="M14" s="36"/>
      <c r="N14" s="34">
        <v>0</v>
      </c>
      <c r="O14" s="36"/>
      <c r="P14" s="36">
        <f>+'[1]Access-Nov'!M14</f>
        <v>69010235.709999993</v>
      </c>
      <c r="Q14" s="36"/>
      <c r="R14" s="36">
        <f t="shared" si="0"/>
        <v>69010235.709999993</v>
      </c>
      <c r="S14" s="36">
        <f>+'[1]Access-Nov'!N14</f>
        <v>69007786.019999996</v>
      </c>
      <c r="T14" s="37">
        <f t="shared" si="1"/>
        <v>0.99996450251220281</v>
      </c>
      <c r="U14" s="36">
        <f>+'[1]Access-Nov'!O14</f>
        <v>68890001.920000002</v>
      </c>
      <c r="V14" s="37">
        <f t="shared" si="2"/>
        <v>0.99825773975754484</v>
      </c>
      <c r="W14" s="36">
        <f>+'[1]Access-Nov'!P14</f>
        <v>68700506.659999996</v>
      </c>
      <c r="X14" s="37">
        <f t="shared" si="3"/>
        <v>0.99551183897847317</v>
      </c>
    </row>
    <row r="15" spans="1:24" ht="30.75" customHeight="1" x14ac:dyDescent="0.2">
      <c r="A15" s="31" t="str">
        <f>+'[1]Access-Nov'!A15</f>
        <v>12101</v>
      </c>
      <c r="B15" s="32" t="str">
        <f>+'[1]Access-Nov'!B15</f>
        <v>JUSTICA FEDERAL DE PRIMEIRO GRAU</v>
      </c>
      <c r="C15" s="31" t="str">
        <f>+CONCATENATE('[1]Access-Nov'!C15,".",'[1]Access-Nov'!D15)</f>
        <v>02.122</v>
      </c>
      <c r="D15" s="31" t="str">
        <f>+CONCATENATE('[1]Access-Nov'!E15,".",'[1]Access-Nov'!G15)</f>
        <v>0569.216H</v>
      </c>
      <c r="E15" s="32" t="str">
        <f>+'[1]Access-Nov'!F15</f>
        <v>PRESTACAO JURISDICIONAL NA JUSTICA FEDERAL</v>
      </c>
      <c r="F15" s="32" t="str">
        <f>+'[1]Access-Nov'!H15</f>
        <v>AJUDA DE CUSTO PARA MORADIA OU AUXILIO-MORADIA A AGENTES PUB</v>
      </c>
      <c r="G15" s="31" t="str">
        <f>IF('[1]Access-Nov'!I15="1","F","S")</f>
        <v>F</v>
      </c>
      <c r="H15" s="31" t="str">
        <f>+'[1]Access-Nov'!J15</f>
        <v>0100</v>
      </c>
      <c r="I15" s="32" t="str">
        <f>+'[1]Access-Nov'!K15</f>
        <v>RECURSOS ORDINARIOS</v>
      </c>
      <c r="J15" s="31" t="str">
        <f>+'[1]Access-Nov'!L15</f>
        <v>3</v>
      </c>
      <c r="K15" s="34"/>
      <c r="L15" s="34"/>
      <c r="M15" s="34"/>
      <c r="N15" s="34">
        <v>0</v>
      </c>
      <c r="O15" s="34"/>
      <c r="P15" s="36">
        <f>+'[1]Access-Nov'!M15</f>
        <v>1977600</v>
      </c>
      <c r="Q15" s="36"/>
      <c r="R15" s="36">
        <f t="shared" si="0"/>
        <v>1977600</v>
      </c>
      <c r="S15" s="36">
        <f>+'[1]Access-Nov'!N15</f>
        <v>1376914.39</v>
      </c>
      <c r="T15" s="37">
        <f t="shared" si="1"/>
        <v>0.69625525384304199</v>
      </c>
      <c r="U15" s="36">
        <f>+'[1]Access-Nov'!O15</f>
        <v>1366991.52</v>
      </c>
      <c r="V15" s="37">
        <f t="shared" si="2"/>
        <v>0.69123762135922329</v>
      </c>
      <c r="W15" s="36">
        <f>+'[1]Access-Nov'!P15</f>
        <v>1366991.52</v>
      </c>
      <c r="X15" s="37">
        <f t="shared" si="3"/>
        <v>0.69123762135922329</v>
      </c>
    </row>
    <row r="16" spans="1:24" ht="30.75" customHeight="1" x14ac:dyDescent="0.2">
      <c r="A16" s="31" t="str">
        <f>+'[1]Access-Nov'!A16</f>
        <v>12101</v>
      </c>
      <c r="B16" s="32" t="str">
        <f>+'[1]Access-Nov'!B16</f>
        <v>JUSTICA FEDERAL DE PRIMEIRO GRAU</v>
      </c>
      <c r="C16" s="31" t="str">
        <f>+CONCATENATE('[1]Access-Nov'!C16,".",'[1]Access-Nov'!D16)</f>
        <v>02.301</v>
      </c>
      <c r="D16" s="31" t="str">
        <f>+CONCATENATE('[1]Access-Nov'!E16,".",'[1]Access-Nov'!G16)</f>
        <v>0569.2004</v>
      </c>
      <c r="E16" s="32" t="str">
        <f>+'[1]Access-Nov'!F16</f>
        <v>PRESTACAO JURISDICIONAL NA JUSTICA FEDERAL</v>
      </c>
      <c r="F16" s="32" t="str">
        <f>+'[1]Access-Nov'!H16</f>
        <v>ASSISTENCIA MEDICA E ODONTOLOGICA AOS SERVIDORES CIVIS, EMPR</v>
      </c>
      <c r="G16" s="31" t="str">
        <f>IF('[1]Access-Nov'!I16="1","F","S")</f>
        <v>S</v>
      </c>
      <c r="H16" s="31" t="str">
        <f>+'[1]Access-Nov'!J16</f>
        <v>0100</v>
      </c>
      <c r="I16" s="32" t="str">
        <f>+'[1]Access-Nov'!K16</f>
        <v>RECURSOS ORDINARIOS</v>
      </c>
      <c r="J16" s="31" t="str">
        <f>+'[1]Access-Nov'!L16</f>
        <v>4</v>
      </c>
      <c r="K16" s="36"/>
      <c r="L16" s="36"/>
      <c r="M16" s="36"/>
      <c r="N16" s="34">
        <v>0</v>
      </c>
      <c r="O16" s="36"/>
      <c r="P16" s="36">
        <f>+'[1]Access-Nov'!M16</f>
        <v>50000</v>
      </c>
      <c r="Q16" s="36"/>
      <c r="R16" s="36">
        <f t="shared" si="0"/>
        <v>50000</v>
      </c>
      <c r="S16" s="36">
        <f>+'[1]Access-Nov'!N16</f>
        <v>0</v>
      </c>
      <c r="T16" s="37">
        <f t="shared" si="1"/>
        <v>0</v>
      </c>
      <c r="U16" s="36">
        <f>+'[1]Access-Nov'!O16</f>
        <v>0</v>
      </c>
      <c r="V16" s="37">
        <f t="shared" si="2"/>
        <v>0</v>
      </c>
      <c r="W16" s="36">
        <f>+'[1]Access-Nov'!P16</f>
        <v>0</v>
      </c>
      <c r="X16" s="37">
        <f t="shared" si="3"/>
        <v>0</v>
      </c>
    </row>
    <row r="17" spans="1:24" ht="30.75" customHeight="1" x14ac:dyDescent="0.2">
      <c r="A17" s="31" t="str">
        <f>+'[1]Access-Nov'!A17</f>
        <v>12101</v>
      </c>
      <c r="B17" s="32" t="str">
        <f>+'[1]Access-Nov'!B17</f>
        <v>JUSTICA FEDERAL DE PRIMEIRO GRAU</v>
      </c>
      <c r="C17" s="31" t="str">
        <f>+CONCATENATE('[1]Access-Nov'!C17,".",'[1]Access-Nov'!D17)</f>
        <v>02.301</v>
      </c>
      <c r="D17" s="31" t="str">
        <f>+CONCATENATE('[1]Access-Nov'!E17,".",'[1]Access-Nov'!G17)</f>
        <v>0569.2004</v>
      </c>
      <c r="E17" s="32" t="str">
        <f>+'[1]Access-Nov'!F17</f>
        <v>PRESTACAO JURISDICIONAL NA JUSTICA FEDERAL</v>
      </c>
      <c r="F17" s="32" t="str">
        <f>+'[1]Access-Nov'!H17</f>
        <v>ASSISTENCIA MEDICA E ODONTOLOGICA AOS SERVIDORES CIVIS, EMPR</v>
      </c>
      <c r="G17" s="31" t="str">
        <f>IF('[1]Access-Nov'!I17="1","F","S")</f>
        <v>S</v>
      </c>
      <c r="H17" s="31" t="str">
        <f>+'[1]Access-Nov'!J17</f>
        <v>0100</v>
      </c>
      <c r="I17" s="32" t="str">
        <f>+'[1]Access-Nov'!K17</f>
        <v>RECURSOS ORDINARIOS</v>
      </c>
      <c r="J17" s="31" t="str">
        <f>+'[1]Access-Nov'!L17</f>
        <v>3</v>
      </c>
      <c r="K17" s="36"/>
      <c r="L17" s="36"/>
      <c r="M17" s="36"/>
      <c r="N17" s="34">
        <v>0</v>
      </c>
      <c r="O17" s="36"/>
      <c r="P17" s="36">
        <f>+'[1]Access-Nov'!M17</f>
        <v>2592577</v>
      </c>
      <c r="Q17" s="36"/>
      <c r="R17" s="36">
        <f t="shared" si="0"/>
        <v>2592577</v>
      </c>
      <c r="S17" s="36">
        <f>+'[1]Access-Nov'!N17</f>
        <v>1859655.95</v>
      </c>
      <c r="T17" s="37">
        <f t="shared" si="1"/>
        <v>0.71730018047679966</v>
      </c>
      <c r="U17" s="36">
        <f>+'[1]Access-Nov'!O17</f>
        <v>1479907.59</v>
      </c>
      <c r="V17" s="37">
        <f t="shared" si="2"/>
        <v>0.57082493210423457</v>
      </c>
      <c r="W17" s="36">
        <f>+'[1]Access-Nov'!P17</f>
        <v>1479907.59</v>
      </c>
      <c r="X17" s="37">
        <f t="shared" si="3"/>
        <v>0.57082493210423457</v>
      </c>
    </row>
    <row r="18" spans="1:24" ht="30.75" customHeight="1" x14ac:dyDescent="0.2">
      <c r="A18" s="31" t="str">
        <f>+'[1]Access-Nov'!A18</f>
        <v>12101</v>
      </c>
      <c r="B18" s="32" t="str">
        <f>+'[1]Access-Nov'!B18</f>
        <v>JUSTICA FEDERAL DE PRIMEIRO GRAU</v>
      </c>
      <c r="C18" s="31" t="str">
        <f>+CONCATENATE('[1]Access-Nov'!C18,".",'[1]Access-Nov'!D18)</f>
        <v>02.331</v>
      </c>
      <c r="D18" s="31" t="str">
        <f>+CONCATENATE('[1]Access-Nov'!E18,".",'[1]Access-Nov'!G18)</f>
        <v>0569.212B</v>
      </c>
      <c r="E18" s="32" t="str">
        <f>+'[1]Access-Nov'!F18</f>
        <v>PRESTACAO JURISDICIONAL NA JUSTICA FEDERAL</v>
      </c>
      <c r="F18" s="32" t="str">
        <f>+'[1]Access-Nov'!H18</f>
        <v>BENEFICIOS OBRIGATORIOS AOS SERVIDORES CIVIS, EMPREGADOS, MI</v>
      </c>
      <c r="G18" s="31" t="str">
        <f>IF('[1]Access-Nov'!I18="1","F","S")</f>
        <v>F</v>
      </c>
      <c r="H18" s="31" t="str">
        <f>+'[1]Access-Nov'!J18</f>
        <v>0100</v>
      </c>
      <c r="I18" s="32" t="str">
        <f>+'[1]Access-Nov'!K18</f>
        <v>RECURSOS ORDINARIOS</v>
      </c>
      <c r="J18" s="31" t="str">
        <f>+'[1]Access-Nov'!L18</f>
        <v>3</v>
      </c>
      <c r="K18" s="34"/>
      <c r="L18" s="34"/>
      <c r="M18" s="34"/>
      <c r="N18" s="34">
        <v>0</v>
      </c>
      <c r="O18" s="34"/>
      <c r="P18" s="36">
        <f>+'[1]Access-Nov'!M18</f>
        <v>4194740.5</v>
      </c>
      <c r="Q18" s="36"/>
      <c r="R18" s="36">
        <f t="shared" si="0"/>
        <v>4194740.5</v>
      </c>
      <c r="S18" s="36">
        <f>+'[1]Access-Nov'!N18</f>
        <v>4172740.5</v>
      </c>
      <c r="T18" s="37">
        <f t="shared" si="1"/>
        <v>0.9947553370703146</v>
      </c>
      <c r="U18" s="36">
        <f>+'[1]Access-Nov'!O18</f>
        <v>3855821.21</v>
      </c>
      <c r="V18" s="37">
        <f t="shared" si="2"/>
        <v>0.9192037528900775</v>
      </c>
      <c r="W18" s="36">
        <f>+'[1]Access-Nov'!P18</f>
        <v>3855821.21</v>
      </c>
      <c r="X18" s="37">
        <f t="shared" si="3"/>
        <v>0.9192037528900775</v>
      </c>
    </row>
    <row r="19" spans="1:24" ht="30.75" customHeight="1" x14ac:dyDescent="0.2">
      <c r="A19" s="31" t="str">
        <f>+'[1]Access-Nov'!A19</f>
        <v>12101</v>
      </c>
      <c r="B19" s="32" t="str">
        <f>+'[1]Access-Nov'!B19</f>
        <v>JUSTICA FEDERAL DE PRIMEIRO GRAU</v>
      </c>
      <c r="C19" s="31" t="str">
        <f>+CONCATENATE('[1]Access-Nov'!C19,".",'[1]Access-Nov'!D19)</f>
        <v>02.846</v>
      </c>
      <c r="D19" s="31" t="str">
        <f>+CONCATENATE('[1]Access-Nov'!E19,".",'[1]Access-Nov'!G19)</f>
        <v>0569.09HB</v>
      </c>
      <c r="E19" s="32" t="str">
        <f>+'[1]Access-Nov'!F19</f>
        <v>PRESTACAO JURISDICIONAL NA JUSTICA FEDERAL</v>
      </c>
      <c r="F19" s="32" t="str">
        <f>+'[1]Access-Nov'!H19</f>
        <v>CONTRIBUICAO DA UNIAO, DE SUAS AUTARQUIAS E FUNDACOES PARA O</v>
      </c>
      <c r="G19" s="31" t="str">
        <f>IF('[1]Access-Nov'!I19="1","F","S")</f>
        <v>F</v>
      </c>
      <c r="H19" s="31" t="str">
        <f>+'[1]Access-Nov'!J19</f>
        <v>0100</v>
      </c>
      <c r="I19" s="32" t="str">
        <f>+'[1]Access-Nov'!K19</f>
        <v>RECURSOS ORDINARIOS</v>
      </c>
      <c r="J19" s="31" t="str">
        <f>+'[1]Access-Nov'!L19</f>
        <v>1</v>
      </c>
      <c r="K19" s="34"/>
      <c r="L19" s="34"/>
      <c r="M19" s="34"/>
      <c r="N19" s="34">
        <v>0</v>
      </c>
      <c r="O19" s="34"/>
      <c r="P19" s="36">
        <f>+'[1]Access-Nov'!M19</f>
        <v>12070509.939999999</v>
      </c>
      <c r="Q19" s="36"/>
      <c r="R19" s="36">
        <f t="shared" si="0"/>
        <v>12070509.939999999</v>
      </c>
      <c r="S19" s="36">
        <f>+'[1]Access-Nov'!N19</f>
        <v>12070509.939999999</v>
      </c>
      <c r="T19" s="37">
        <f t="shared" si="1"/>
        <v>1</v>
      </c>
      <c r="U19" s="36">
        <f>+'[1]Access-Nov'!O19</f>
        <v>12070509.939999999</v>
      </c>
      <c r="V19" s="37">
        <f t="shared" si="2"/>
        <v>1</v>
      </c>
      <c r="W19" s="36">
        <f>+'[1]Access-Nov'!P19</f>
        <v>12070509.939999999</v>
      </c>
      <c r="X19" s="37">
        <f t="shared" si="3"/>
        <v>1</v>
      </c>
    </row>
    <row r="20" spans="1:24" ht="30.75" customHeight="1" x14ac:dyDescent="0.2">
      <c r="A20" s="31" t="str">
        <f>+'[1]Access-Nov'!A20</f>
        <v>12101</v>
      </c>
      <c r="B20" s="32" t="str">
        <f>+'[1]Access-Nov'!B20</f>
        <v>JUSTICA FEDERAL DE PRIMEIRO GRAU</v>
      </c>
      <c r="C20" s="31" t="str">
        <f>+CONCATENATE('[1]Access-Nov'!C20,".",'[1]Access-Nov'!D20)</f>
        <v>09.272</v>
      </c>
      <c r="D20" s="31" t="str">
        <f>+CONCATENATE('[1]Access-Nov'!E20,".",'[1]Access-Nov'!G20)</f>
        <v>0089.0181</v>
      </c>
      <c r="E20" s="32" t="str">
        <f>+'[1]Access-Nov'!F20</f>
        <v>PREVIDENCIA DE INATIVOS E PENSIONISTAS DA UNIAO</v>
      </c>
      <c r="F20" s="32" t="str">
        <f>+'[1]Access-Nov'!H20</f>
        <v>APOSENTADORIAS E PENSOES CIVIS DA UNIAO</v>
      </c>
      <c r="G20" s="31" t="str">
        <f>IF('[1]Access-Nov'!I20="1","F","S")</f>
        <v>S</v>
      </c>
      <c r="H20" s="31" t="str">
        <f>+'[1]Access-Nov'!J20</f>
        <v>0100</v>
      </c>
      <c r="I20" s="32" t="str">
        <f>+'[1]Access-Nov'!K20</f>
        <v>RECURSOS ORDINARIOS</v>
      </c>
      <c r="J20" s="31" t="str">
        <f>+'[1]Access-Nov'!L20</f>
        <v>1</v>
      </c>
      <c r="K20" s="34"/>
      <c r="L20" s="34"/>
      <c r="M20" s="34"/>
      <c r="N20" s="34">
        <v>0</v>
      </c>
      <c r="O20" s="34"/>
      <c r="P20" s="36">
        <f>+'[1]Access-Nov'!M20</f>
        <v>2952336.78</v>
      </c>
      <c r="Q20" s="36"/>
      <c r="R20" s="36">
        <f t="shared" si="0"/>
        <v>2952336.78</v>
      </c>
      <c r="S20" s="36">
        <f>+'[1]Access-Nov'!N20</f>
        <v>2952336.78</v>
      </c>
      <c r="T20" s="37">
        <f t="shared" si="1"/>
        <v>1</v>
      </c>
      <c r="U20" s="36">
        <f>+'[1]Access-Nov'!O20</f>
        <v>2952336.78</v>
      </c>
      <c r="V20" s="37">
        <f t="shared" si="2"/>
        <v>1</v>
      </c>
      <c r="W20" s="36">
        <f>+'[1]Access-Nov'!P20</f>
        <v>2900447.71</v>
      </c>
      <c r="X20" s="37">
        <f t="shared" si="3"/>
        <v>0.98242440687948895</v>
      </c>
    </row>
    <row r="21" spans="1:24" ht="30.75" customHeight="1" thickBot="1" x14ac:dyDescent="0.25">
      <c r="A21" s="31" t="str">
        <f>+'[1]Access-Nov'!A21</f>
        <v>12101</v>
      </c>
      <c r="B21" s="32" t="str">
        <f>+'[1]Access-Nov'!B21</f>
        <v>JUSTICA FEDERAL DE PRIMEIRO GRAU</v>
      </c>
      <c r="C21" s="31" t="str">
        <f>+CONCATENATE('[1]Access-Nov'!C21,".",'[1]Access-Nov'!D21)</f>
        <v>09.272</v>
      </c>
      <c r="D21" s="31" t="str">
        <f>+CONCATENATE('[1]Access-Nov'!E21,".",'[1]Access-Nov'!G21)</f>
        <v>0089.0181</v>
      </c>
      <c r="E21" s="32" t="str">
        <f>+'[1]Access-Nov'!F21</f>
        <v>PREVIDENCIA DE INATIVOS E PENSIONISTAS DA UNIAO</v>
      </c>
      <c r="F21" s="32" t="str">
        <f>+'[1]Access-Nov'!H21</f>
        <v>APOSENTADORIAS E PENSOES CIVIS DA UNIAO</v>
      </c>
      <c r="G21" s="31" t="str">
        <f>IF('[1]Access-Nov'!I21="1","F","S")</f>
        <v>S</v>
      </c>
      <c r="H21" s="31" t="str">
        <f>+'[1]Access-Nov'!J21</f>
        <v>0169</v>
      </c>
      <c r="I21" s="32" t="str">
        <f>+'[1]Access-Nov'!K21</f>
        <v>CONTRIB.PATRONAL P/PLANO DE SEGURID.SOC.SERV.</v>
      </c>
      <c r="J21" s="31" t="str">
        <f>+'[1]Access-Nov'!L21</f>
        <v>1</v>
      </c>
      <c r="K21" s="34"/>
      <c r="L21" s="34"/>
      <c r="M21" s="34"/>
      <c r="N21" s="34">
        <v>0</v>
      </c>
      <c r="O21" s="34"/>
      <c r="P21" s="36">
        <f>+'[1]Access-Nov'!M21</f>
        <v>9928391.5700000003</v>
      </c>
      <c r="Q21" s="36"/>
      <c r="R21" s="36">
        <f>N21-O21+P21+Q21</f>
        <v>9928391.5700000003</v>
      </c>
      <c r="S21" s="36">
        <f>+'[1]Access-Nov'!N21</f>
        <v>9928391.5700000003</v>
      </c>
      <c r="T21" s="37">
        <f>IF(R21&gt;0,S21/R21,0)</f>
        <v>1</v>
      </c>
      <c r="U21" s="36">
        <f>+'[1]Access-Nov'!O21</f>
        <v>9928391.5700000003</v>
      </c>
      <c r="V21" s="37">
        <f>IF(R21&gt;0,U21/R21,0)</f>
        <v>1</v>
      </c>
      <c r="W21" s="36">
        <f>+'[1]Access-Nov'!P21</f>
        <v>9928391.5700000003</v>
      </c>
      <c r="X21" s="37">
        <f>IF(R21&gt;0,W21/R21,0)</f>
        <v>1</v>
      </c>
    </row>
    <row r="22" spans="1:24" ht="30.75" customHeight="1" thickBot="1" x14ac:dyDescent="0.25">
      <c r="A22" s="42" t="s">
        <v>48</v>
      </c>
      <c r="B22" s="43"/>
      <c r="C22" s="43"/>
      <c r="D22" s="43"/>
      <c r="E22" s="43"/>
      <c r="F22" s="43"/>
      <c r="G22" s="43"/>
      <c r="H22" s="43"/>
      <c r="I22" s="43"/>
      <c r="J22" s="44"/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9">
        <f>SUM(P10:P21)</f>
        <v>125789709.5</v>
      </c>
      <c r="Q22" s="39">
        <f>SUM(Q10:Q21)</f>
        <v>0</v>
      </c>
      <c r="R22" s="39">
        <f>SUM(R10:R21)</f>
        <v>125789709.5</v>
      </c>
      <c r="S22" s="39">
        <f>SUM(S10:S21)</f>
        <v>121527822.13999999</v>
      </c>
      <c r="T22" s="40">
        <f t="shared" si="1"/>
        <v>0.96611895061256969</v>
      </c>
      <c r="U22" s="39">
        <f>SUM(U10:U21)</f>
        <v>116578386.31999999</v>
      </c>
      <c r="V22" s="40">
        <f t="shared" si="2"/>
        <v>0.92677204505349453</v>
      </c>
      <c r="W22" s="39">
        <f>SUM(W10:W21)</f>
        <v>116334796.72999999</v>
      </c>
      <c r="X22" s="40">
        <f t="shared" si="3"/>
        <v>0.9248355624034571</v>
      </c>
    </row>
    <row r="23" spans="1:24" x14ac:dyDescent="0.2">
      <c r="A23" s="2" t="s">
        <v>49</v>
      </c>
      <c r="B23" s="2"/>
      <c r="C23" s="2"/>
      <c r="D23" s="2"/>
      <c r="E23" s="2"/>
      <c r="F23" s="2"/>
      <c r="G23" s="2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4"/>
      <c r="V23" s="2"/>
      <c r="W23" s="4"/>
      <c r="X23" s="2"/>
    </row>
    <row r="24" spans="1:24" x14ac:dyDescent="0.2">
      <c r="A24" s="2" t="s">
        <v>50</v>
      </c>
      <c r="B24" s="41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2:J22"/>
    <mergeCell ref="C8:C9"/>
    <mergeCell ref="D8:D9"/>
    <mergeCell ref="E8:F8"/>
    <mergeCell ref="G8:G9"/>
    <mergeCell ref="H8:I8"/>
    <mergeCell ref="J8:J9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</vt:lpstr>
      <vt:lpstr>Nov!Area_de_impressao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2018-12-11T19:48:02Z</cp:lastPrinted>
  <dcterms:created xsi:type="dcterms:W3CDTF">2018-12-11T19:46:57Z</dcterms:created>
  <dcterms:modified xsi:type="dcterms:W3CDTF">2018-12-11T19:50:35Z</dcterms:modified>
</cp:coreProperties>
</file>