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Fev!$A$1:$X$23</definedName>
  </definedNames>
  <calcPr calcId="144525"/>
</workbook>
</file>

<file path=xl/calcChain.xml><?xml version="1.0" encoding="utf-8"?>
<calcChain xmlns="http://schemas.openxmlformats.org/spreadsheetml/2006/main">
  <c r="Q21" i="1" l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T17" i="1" s="1"/>
  <c r="R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P21" i="1" s="1"/>
  <c r="N10" i="1"/>
  <c r="J10" i="1"/>
  <c r="I10" i="1"/>
  <c r="H10" i="1"/>
  <c r="G10" i="1"/>
  <c r="F10" i="1"/>
  <c r="E10" i="1"/>
  <c r="D10" i="1"/>
  <c r="C10" i="1"/>
  <c r="B10" i="1"/>
  <c r="A10" i="1"/>
  <c r="X17" i="1" l="1"/>
  <c r="W21" i="1"/>
  <c r="V17" i="1"/>
  <c r="V13" i="1"/>
  <c r="X13" i="1"/>
  <c r="T13" i="1"/>
  <c r="V19" i="1"/>
  <c r="T19" i="1"/>
  <c r="X19" i="1"/>
  <c r="V11" i="1"/>
  <c r="X11" i="1"/>
  <c r="T11" i="1"/>
  <c r="V15" i="1"/>
  <c r="X15" i="1"/>
  <c r="T15" i="1"/>
  <c r="X12" i="1"/>
  <c r="T12" i="1"/>
  <c r="V12" i="1"/>
  <c r="X14" i="1"/>
  <c r="T14" i="1"/>
  <c r="V14" i="1"/>
  <c r="X16" i="1"/>
  <c r="T16" i="1"/>
  <c r="V16" i="1"/>
  <c r="X18" i="1"/>
  <c r="T18" i="1"/>
  <c r="V18" i="1"/>
  <c r="X20" i="1"/>
  <c r="T20" i="1"/>
  <c r="V20" i="1"/>
  <c r="U21" i="1"/>
  <c r="R10" i="1"/>
  <c r="S21" i="1"/>
  <c r="X10" i="1" l="1"/>
  <c r="T10" i="1"/>
  <c r="R21" i="1"/>
  <c r="V10" i="1"/>
  <c r="X21" i="1" l="1"/>
  <c r="T21" i="1"/>
  <c r="V2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<sst xmlns="http://schemas.openxmlformats.org/spreadsheetml/2006/main" count="55" uniqueCount="51">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</sst>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1645521</v>
          </cell>
          <cell r="N10">
            <v>1645521</v>
          </cell>
          <cell r="O10">
            <v>1643740.25</v>
          </cell>
          <cell r="P10">
            <v>1643740.25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160890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12709720</v>
          </cell>
          <cell r="N12">
            <v>11348253.5</v>
          </cell>
          <cell r="O12">
            <v>1619822.65</v>
          </cell>
          <cell r="P12">
            <v>1346420.92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620884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16004720.84</v>
          </cell>
          <cell r="N14">
            <v>16001638.91</v>
          </cell>
          <cell r="O14">
            <v>16001638.91</v>
          </cell>
          <cell r="P14">
            <v>15804208.029999999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1928619</v>
          </cell>
          <cell r="N15">
            <v>16619.25</v>
          </cell>
          <cell r="O15">
            <v>16619.25</v>
          </cell>
          <cell r="P15">
            <v>16619.25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2568480</v>
          </cell>
          <cell r="N16">
            <v>1379766.88</v>
          </cell>
          <cell r="O16">
            <v>146697.44</v>
          </cell>
          <cell r="P16">
            <v>146697.44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3945175.25</v>
          </cell>
          <cell r="N17">
            <v>3945175.25</v>
          </cell>
          <cell r="O17">
            <v>706445.14</v>
          </cell>
          <cell r="P17">
            <v>706445.14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0569</v>
          </cell>
          <cell r="F18" t="str">
            <v>PRESTACAO JURISDICIONAL NA JUSTICA FEDERAL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2118265.7400000002</v>
          </cell>
          <cell r="N18">
            <v>2118265.7400000002</v>
          </cell>
          <cell r="O18">
            <v>2118265.7400000002</v>
          </cell>
          <cell r="P18">
            <v>2118265.7400000002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0089</v>
          </cell>
          <cell r="F19" t="str">
            <v>PREVIDENCIA DE INATIVOS E PENSIONISTAS DA UNIAO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CONTRIBUICAO PLANO SEGURIDADE SOCIAL SERVIDOR</v>
          </cell>
          <cell r="L19" t="str">
            <v>1</v>
          </cell>
          <cell r="M19">
            <v>3085584.46</v>
          </cell>
          <cell r="N19">
            <v>3085584.46</v>
          </cell>
          <cell r="O19">
            <v>3085584.46</v>
          </cell>
          <cell r="P19">
            <v>3031202.43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tabSelected="1" view="pageBreakPreview" zoomScale="75" zoomScaleNormal="85" zoomScaleSheetLayoutView="7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43497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+'[1]Access-Fev'!A10</f>
        <v>12101</v>
      </c>
      <c r="B10" s="38" t="str">
        <f>+'[1]Access-Fev'!B10</f>
        <v>JUSTICA FEDERAL DE PRIMEIRO GRAU</v>
      </c>
      <c r="C10" s="39" t="str">
        <f>+CONCATENATE('[1]Access-Fev'!C10,".",'[1]Access-Fev'!D10)</f>
        <v>02.061</v>
      </c>
      <c r="D10" s="39" t="str">
        <f>+CONCATENATE('[1]Access-Fev'!E10,".",'[1]Access-Fev'!G10)</f>
        <v>0569.4224</v>
      </c>
      <c r="E10" s="38" t="str">
        <f>+'[1]Access-Fev'!F10</f>
        <v>PRESTACAO JURISDICIONAL NA JUSTICA FEDERAL</v>
      </c>
      <c r="F10" s="40" t="str">
        <f>+'[1]Access-Fev'!H10</f>
        <v>ASSISTENCIA JURIDICA A PESSOAS CARENTES</v>
      </c>
      <c r="G10" s="37" t="str">
        <f>IF('[1]Access-Fev'!I10="1","F","S")</f>
        <v>F</v>
      </c>
      <c r="H10" s="37" t="str">
        <f>+'[1]Access-Fev'!J10</f>
        <v>0100</v>
      </c>
      <c r="I10" s="41" t="str">
        <f>+'[1]Access-Fev'!K10</f>
        <v>RECURSOS ORDINARIOS</v>
      </c>
      <c r="J10" s="37" t="str">
        <f>+'[1]Access-Fev'!L10</f>
        <v>3</v>
      </c>
      <c r="K10" s="42"/>
      <c r="L10" s="43"/>
      <c r="M10" s="43"/>
      <c r="N10" s="44">
        <f>K10+L10-M10</f>
        <v>0</v>
      </c>
      <c r="O10" s="42"/>
      <c r="P10" s="45">
        <f>+'[1]Access-Fev'!M10</f>
        <v>1645521</v>
      </c>
      <c r="Q10" s="45"/>
      <c r="R10" s="45">
        <f>N10-O10+P10+Q10</f>
        <v>1645521</v>
      </c>
      <c r="S10" s="45">
        <f>+'[1]Access-Fev'!N10</f>
        <v>1645521</v>
      </c>
      <c r="T10" s="46">
        <f>IF(R10&gt;0,S10/R10,0)</f>
        <v>1</v>
      </c>
      <c r="U10" s="45">
        <f>+'[1]Access-Fev'!O10</f>
        <v>1643740.25</v>
      </c>
      <c r="V10" s="46">
        <f>IF(R10&gt;0,U10/R10,0)</f>
        <v>0.99891781994881867</v>
      </c>
      <c r="W10" s="45">
        <f>+'[1]Access-Fev'!P10</f>
        <v>1643740.25</v>
      </c>
      <c r="X10" s="46">
        <f>IF(R10&gt;0,W10/R10,0)</f>
        <v>0.99891781994881867</v>
      </c>
    </row>
    <row r="11" spans="1:24" ht="26.25" customHeight="1" x14ac:dyDescent="0.2">
      <c r="A11" s="47" t="str">
        <f>+'[1]Access-Fev'!A11</f>
        <v>12101</v>
      </c>
      <c r="B11" s="48" t="str">
        <f>+'[1]Access-Fev'!B11</f>
        <v>JUSTICA FEDERAL DE PRIMEIRO GRAU</v>
      </c>
      <c r="C11" s="47" t="str">
        <f>+CONCATENATE('[1]Access-Fev'!C11,".",'[1]Access-Fev'!D11)</f>
        <v>02.061</v>
      </c>
      <c r="D11" s="47" t="str">
        <f>+CONCATENATE('[1]Access-Fev'!E11,".",'[1]Access-Fev'!G11)</f>
        <v>0569.4257</v>
      </c>
      <c r="E11" s="48" t="str">
        <f>+'[1]Access-Fev'!F11</f>
        <v>PRESTACAO JURISDICIONAL NA JUSTICA FEDERAL</v>
      </c>
      <c r="F11" s="49" t="str">
        <f>+'[1]Access-Fev'!H11</f>
        <v>JULGAMENTO DE CAUSAS NA JUSTICA FEDERAL</v>
      </c>
      <c r="G11" s="47" t="str">
        <f>IF('[1]Access-Fev'!I11="1","F","S")</f>
        <v>F</v>
      </c>
      <c r="H11" s="47" t="str">
        <f>+'[1]Access-Fev'!J11</f>
        <v>0100</v>
      </c>
      <c r="I11" s="48" t="str">
        <f>+'[1]Access-Fev'!K11</f>
        <v>RECURSOS ORDINARIOS</v>
      </c>
      <c r="J11" s="47" t="str">
        <f>+'[1]Access-Fev'!L11</f>
        <v>4</v>
      </c>
      <c r="K11" s="50"/>
      <c r="L11" s="50"/>
      <c r="M11" s="50"/>
      <c r="N11" s="51">
        <v>0</v>
      </c>
      <c r="O11" s="50"/>
      <c r="P11" s="52">
        <f>+'[1]Access-Fev'!M11</f>
        <v>160890</v>
      </c>
      <c r="Q11" s="52"/>
      <c r="R11" s="52">
        <f t="shared" ref="R11:R18" si="0">N11-O11+P11+Q11</f>
        <v>160890</v>
      </c>
      <c r="S11" s="52">
        <f>+'[1]Access-Fev'!N11</f>
        <v>0</v>
      </c>
      <c r="T11" s="53">
        <f t="shared" ref="T11:T21" si="1">IF(R11&gt;0,S11/R11,0)</f>
        <v>0</v>
      </c>
      <c r="U11" s="52">
        <f>+'[1]Access-Fev'!O11</f>
        <v>0</v>
      </c>
      <c r="V11" s="53">
        <f t="shared" ref="V11:V21" si="2">IF(R11&gt;0,U11/R11,0)</f>
        <v>0</v>
      </c>
      <c r="W11" s="52">
        <f>+'[1]Access-Fev'!P11</f>
        <v>0</v>
      </c>
      <c r="X11" s="53">
        <f t="shared" ref="X11:X21" si="3">IF(R11&gt;0,W11/R11,0)</f>
        <v>0</v>
      </c>
    </row>
    <row r="12" spans="1:24" ht="26.25" customHeight="1" x14ac:dyDescent="0.2">
      <c r="A12" s="47" t="str">
        <f>+'[1]Access-Fev'!A12</f>
        <v>12101</v>
      </c>
      <c r="B12" s="48" t="str">
        <f>+'[1]Access-Fev'!B12</f>
        <v>JUSTICA FEDERAL DE PRIMEIRO GRAU</v>
      </c>
      <c r="C12" s="47" t="str">
        <f>+CONCATENATE('[1]Access-Fev'!C12,".",'[1]Access-Fev'!D12)</f>
        <v>02.061</v>
      </c>
      <c r="D12" s="47" t="str">
        <f>+CONCATENATE('[1]Access-Fev'!E12,".",'[1]Access-Fev'!G12)</f>
        <v>0569.4257</v>
      </c>
      <c r="E12" s="48" t="str">
        <f>+'[1]Access-Fev'!F12</f>
        <v>PRESTACAO JURISDICIONAL NA JUSTICA FEDERAL</v>
      </c>
      <c r="F12" s="48" t="str">
        <f>+'[1]Access-Fev'!H12</f>
        <v>JULGAMENTO DE CAUSAS NA JUSTICA FEDERAL</v>
      </c>
      <c r="G12" s="47" t="str">
        <f>IF('[1]Access-Fev'!I12="1","F","S")</f>
        <v>F</v>
      </c>
      <c r="H12" s="47" t="str">
        <f>+'[1]Access-Fev'!J12</f>
        <v>0100</v>
      </c>
      <c r="I12" s="48" t="str">
        <f>+'[1]Access-Fev'!K12</f>
        <v>RECURSOS ORDINARIOS</v>
      </c>
      <c r="J12" s="47" t="str">
        <f>+'[1]Access-Fev'!L12</f>
        <v>3</v>
      </c>
      <c r="K12" s="52"/>
      <c r="L12" s="52"/>
      <c r="M12" s="52"/>
      <c r="N12" s="50">
        <v>0</v>
      </c>
      <c r="O12" s="52"/>
      <c r="P12" s="52">
        <f>+'[1]Access-Fev'!M12</f>
        <v>12709720</v>
      </c>
      <c r="Q12" s="52"/>
      <c r="R12" s="52">
        <f t="shared" si="0"/>
        <v>12709720</v>
      </c>
      <c r="S12" s="52">
        <f>+'[1]Access-Fev'!N12</f>
        <v>11348253.5</v>
      </c>
      <c r="T12" s="53">
        <f t="shared" si="1"/>
        <v>0.89287989821963032</v>
      </c>
      <c r="U12" s="52">
        <f>+'[1]Access-Fev'!O12</f>
        <v>1619822.65</v>
      </c>
      <c r="V12" s="53">
        <f t="shared" si="2"/>
        <v>0.12744754801836702</v>
      </c>
      <c r="W12" s="52">
        <f>+'[1]Access-Fev'!P12</f>
        <v>1346420.92</v>
      </c>
      <c r="X12" s="53">
        <f t="shared" si="3"/>
        <v>0.10593631645701085</v>
      </c>
    </row>
    <row r="13" spans="1:24" ht="26.25" customHeight="1" x14ac:dyDescent="0.2">
      <c r="A13" s="47" t="str">
        <f>+'[1]Access-Fev'!A13</f>
        <v>12101</v>
      </c>
      <c r="B13" s="48" t="str">
        <f>+'[1]Access-Fev'!B13</f>
        <v>JUSTICA FEDERAL DE PRIMEIRO GRAU</v>
      </c>
      <c r="C13" s="47" t="str">
        <f>+CONCATENATE('[1]Access-Fev'!C13,".",'[1]Access-Fev'!D13)</f>
        <v>02.061</v>
      </c>
      <c r="D13" s="47" t="str">
        <f>+CONCATENATE('[1]Access-Fev'!E13,".",'[1]Access-Fev'!G13)</f>
        <v>0569.4257</v>
      </c>
      <c r="E13" s="48" t="str">
        <f>+'[1]Access-Fev'!F13</f>
        <v>PRESTACAO JURISDICIONAL NA JUSTICA FEDERAL</v>
      </c>
      <c r="F13" s="48" t="str">
        <f>+'[1]Access-Fev'!H13</f>
        <v>JULGAMENTO DE CAUSAS NA JUSTICA FEDERAL</v>
      </c>
      <c r="G13" s="47" t="str">
        <f>IF('[1]Access-Fev'!I13="1","F","S")</f>
        <v>F</v>
      </c>
      <c r="H13" s="47" t="str">
        <f>+'[1]Access-Fev'!J13</f>
        <v>0181</v>
      </c>
      <c r="I13" s="48" t="str">
        <f>+'[1]Access-Fev'!K13</f>
        <v>RECURSOS DE CONVENIOS</v>
      </c>
      <c r="J13" s="47" t="str">
        <f>+'[1]Access-Fev'!L13</f>
        <v>4</v>
      </c>
      <c r="K13" s="52"/>
      <c r="L13" s="52"/>
      <c r="M13" s="52"/>
      <c r="N13" s="50">
        <v>0</v>
      </c>
      <c r="O13" s="52"/>
      <c r="P13" s="52">
        <f>+'[1]Access-Fev'!M13</f>
        <v>620884</v>
      </c>
      <c r="Q13" s="52"/>
      <c r="R13" s="52">
        <f t="shared" si="0"/>
        <v>620884</v>
      </c>
      <c r="S13" s="52">
        <f>+'[1]Access-Fev'!N13</f>
        <v>0</v>
      </c>
      <c r="T13" s="53">
        <f t="shared" si="1"/>
        <v>0</v>
      </c>
      <c r="U13" s="52">
        <f>+'[1]Access-Fev'!O13</f>
        <v>0</v>
      </c>
      <c r="V13" s="53">
        <f t="shared" si="2"/>
        <v>0</v>
      </c>
      <c r="W13" s="52">
        <f>+'[1]Access-Fev'!P13</f>
        <v>0</v>
      </c>
      <c r="X13" s="53">
        <f t="shared" si="3"/>
        <v>0</v>
      </c>
    </row>
    <row r="14" spans="1:24" ht="26.25" customHeight="1" x14ac:dyDescent="0.2">
      <c r="A14" s="47" t="str">
        <f>+'[1]Access-Fev'!A14</f>
        <v>12101</v>
      </c>
      <c r="B14" s="48" t="str">
        <f>+'[1]Access-Fev'!B14</f>
        <v>JUSTICA FEDERAL DE PRIMEIRO GRAU</v>
      </c>
      <c r="C14" s="47" t="str">
        <f>+CONCATENATE('[1]Access-Fev'!C14,".",'[1]Access-Fev'!D14)</f>
        <v>02.122</v>
      </c>
      <c r="D14" s="47" t="str">
        <f>+CONCATENATE('[1]Access-Fev'!E14,".",'[1]Access-Fev'!G14)</f>
        <v>0569.20TP</v>
      </c>
      <c r="E14" s="48" t="str">
        <f>+'[1]Access-Fev'!F14</f>
        <v>PRESTACAO JURISDICIONAL NA JUSTICA FEDERAL</v>
      </c>
      <c r="F14" s="48" t="str">
        <f>+'[1]Access-Fev'!H14</f>
        <v>ATIVOS CIVIS DA UNIAO</v>
      </c>
      <c r="G14" s="47" t="str">
        <f>IF('[1]Access-Fev'!I14="1","F","S")</f>
        <v>F</v>
      </c>
      <c r="H14" s="47" t="str">
        <f>+'[1]Access-Fev'!J14</f>
        <v>0100</v>
      </c>
      <c r="I14" s="48" t="str">
        <f>+'[1]Access-Fev'!K14</f>
        <v>RECURSOS ORDINARIOS</v>
      </c>
      <c r="J14" s="47" t="str">
        <f>+'[1]Access-Fev'!L14</f>
        <v>1</v>
      </c>
      <c r="K14" s="52"/>
      <c r="L14" s="52"/>
      <c r="M14" s="52"/>
      <c r="N14" s="50">
        <v>0</v>
      </c>
      <c r="O14" s="52"/>
      <c r="P14" s="52">
        <f>+'[1]Access-Fev'!M14</f>
        <v>16004720.84</v>
      </c>
      <c r="Q14" s="52"/>
      <c r="R14" s="52">
        <f t="shared" si="0"/>
        <v>16004720.84</v>
      </c>
      <c r="S14" s="52">
        <f>+'[1]Access-Fev'!N14</f>
        <v>16001638.91</v>
      </c>
      <c r="T14" s="53">
        <f t="shared" si="1"/>
        <v>0.9998074361914332</v>
      </c>
      <c r="U14" s="52">
        <f>+'[1]Access-Fev'!O14</f>
        <v>16001638.91</v>
      </c>
      <c r="V14" s="53">
        <f t="shared" si="2"/>
        <v>0.9998074361914332</v>
      </c>
      <c r="W14" s="52">
        <f>+'[1]Access-Fev'!P14</f>
        <v>15804208.029999999</v>
      </c>
      <c r="X14" s="53">
        <f t="shared" si="3"/>
        <v>0.98747164589719894</v>
      </c>
    </row>
    <row r="15" spans="1:24" ht="26.25" customHeight="1" x14ac:dyDescent="0.2">
      <c r="A15" s="47" t="str">
        <f>+'[1]Access-Fev'!A15</f>
        <v>12101</v>
      </c>
      <c r="B15" s="48" t="str">
        <f>+'[1]Access-Fev'!B15</f>
        <v>JUSTICA FEDERAL DE PRIMEIRO GRAU</v>
      </c>
      <c r="C15" s="47" t="str">
        <f>+CONCATENATE('[1]Access-Fev'!C15,".",'[1]Access-Fev'!D15)</f>
        <v>02.122</v>
      </c>
      <c r="D15" s="47" t="str">
        <f>+CONCATENATE('[1]Access-Fev'!E15,".",'[1]Access-Fev'!G15)</f>
        <v>0569.216H</v>
      </c>
      <c r="E15" s="48" t="str">
        <f>+'[1]Access-Fev'!F15</f>
        <v>PRESTACAO JURISDICIONAL NA JUSTICA FEDERAL</v>
      </c>
      <c r="F15" s="48" t="str">
        <f>+'[1]Access-Fev'!H15</f>
        <v>AJUDA DE CUSTO PARA MORADIA OU AUXILIO-MORADIA A AGENTES PUB</v>
      </c>
      <c r="G15" s="47" t="str">
        <f>IF('[1]Access-Fev'!I15="1","F","S")</f>
        <v>F</v>
      </c>
      <c r="H15" s="47" t="str">
        <f>+'[1]Access-Fev'!J15</f>
        <v>0100</v>
      </c>
      <c r="I15" s="48" t="str">
        <f>+'[1]Access-Fev'!K15</f>
        <v>RECURSOS ORDINARIOS</v>
      </c>
      <c r="J15" s="47" t="str">
        <f>+'[1]Access-Fev'!L15</f>
        <v>3</v>
      </c>
      <c r="K15" s="50"/>
      <c r="L15" s="50"/>
      <c r="M15" s="50"/>
      <c r="N15" s="50">
        <v>0</v>
      </c>
      <c r="O15" s="50"/>
      <c r="P15" s="52">
        <f>+'[1]Access-Fev'!M15</f>
        <v>1928619</v>
      </c>
      <c r="Q15" s="52"/>
      <c r="R15" s="52">
        <f t="shared" si="0"/>
        <v>1928619</v>
      </c>
      <c r="S15" s="52">
        <f>+'[1]Access-Fev'!N15</f>
        <v>16619.25</v>
      </c>
      <c r="T15" s="53">
        <f t="shared" si="1"/>
        <v>8.6171763318727019E-3</v>
      </c>
      <c r="U15" s="52">
        <f>+'[1]Access-Fev'!O15</f>
        <v>16619.25</v>
      </c>
      <c r="V15" s="53">
        <f t="shared" si="2"/>
        <v>8.6171763318727019E-3</v>
      </c>
      <c r="W15" s="52">
        <f>+'[1]Access-Fev'!P15</f>
        <v>16619.25</v>
      </c>
      <c r="X15" s="53">
        <f t="shared" si="3"/>
        <v>8.6171763318727019E-3</v>
      </c>
    </row>
    <row r="16" spans="1:24" ht="26.25" customHeight="1" x14ac:dyDescent="0.2">
      <c r="A16" s="47" t="str">
        <f>+'[1]Access-Fev'!A16</f>
        <v>12101</v>
      </c>
      <c r="B16" s="48" t="str">
        <f>+'[1]Access-Fev'!B16</f>
        <v>JUSTICA FEDERAL DE PRIMEIRO GRAU</v>
      </c>
      <c r="C16" s="47" t="str">
        <f>+CONCATENATE('[1]Access-Fev'!C16,".",'[1]Access-Fev'!D16)</f>
        <v>02.301</v>
      </c>
      <c r="D16" s="47" t="str">
        <f>+CONCATENATE('[1]Access-Fev'!E16,".",'[1]Access-Fev'!G16)</f>
        <v>0569.2004</v>
      </c>
      <c r="E16" s="48" t="str">
        <f>+'[1]Access-Fev'!F16</f>
        <v>PRESTACAO JURISDICIONAL NA JUSTICA FEDERAL</v>
      </c>
      <c r="F16" s="48" t="str">
        <f>+'[1]Access-Fev'!H16</f>
        <v>ASSISTENCIA MEDICA E ODONTOLOGICA AOS SERVIDORES CIVIS, EMPR</v>
      </c>
      <c r="G16" s="47" t="str">
        <f>IF('[1]Access-Fev'!I16="1","F","S")</f>
        <v>S</v>
      </c>
      <c r="H16" s="47" t="str">
        <f>+'[1]Access-Fev'!J16</f>
        <v>0100</v>
      </c>
      <c r="I16" s="48" t="str">
        <f>+'[1]Access-Fev'!K16</f>
        <v>RECURSOS ORDINARIOS</v>
      </c>
      <c r="J16" s="47" t="str">
        <f>+'[1]Access-Fev'!L16</f>
        <v>3</v>
      </c>
      <c r="K16" s="52"/>
      <c r="L16" s="52"/>
      <c r="M16" s="52"/>
      <c r="N16" s="50">
        <v>0</v>
      </c>
      <c r="O16" s="52"/>
      <c r="P16" s="52">
        <f>+'[1]Access-Fev'!M16</f>
        <v>2568480</v>
      </c>
      <c r="Q16" s="52"/>
      <c r="R16" s="52">
        <f t="shared" si="0"/>
        <v>2568480</v>
      </c>
      <c r="S16" s="52">
        <f>+'[1]Access-Fev'!N16</f>
        <v>1379766.88</v>
      </c>
      <c r="T16" s="53">
        <f t="shared" si="1"/>
        <v>0.53719198903631715</v>
      </c>
      <c r="U16" s="52">
        <f>+'[1]Access-Fev'!O16</f>
        <v>146697.44</v>
      </c>
      <c r="V16" s="53">
        <f t="shared" si="2"/>
        <v>5.7114495732884817E-2</v>
      </c>
      <c r="W16" s="52">
        <f>+'[1]Access-Fev'!P16</f>
        <v>146697.44</v>
      </c>
      <c r="X16" s="53">
        <f t="shared" si="3"/>
        <v>5.7114495732884817E-2</v>
      </c>
    </row>
    <row r="17" spans="1:24" ht="26.25" customHeight="1" x14ac:dyDescent="0.2">
      <c r="A17" s="47" t="str">
        <f>+'[1]Access-Fev'!A17</f>
        <v>12101</v>
      </c>
      <c r="B17" s="48" t="str">
        <f>+'[1]Access-Fev'!B17</f>
        <v>JUSTICA FEDERAL DE PRIMEIRO GRAU</v>
      </c>
      <c r="C17" s="47" t="str">
        <f>+CONCATENATE('[1]Access-Fev'!C17,".",'[1]Access-Fev'!D17)</f>
        <v>02.331</v>
      </c>
      <c r="D17" s="47" t="str">
        <f>+CONCATENATE('[1]Access-Fev'!E17,".",'[1]Access-Fev'!G17)</f>
        <v>0569.212B</v>
      </c>
      <c r="E17" s="48" t="str">
        <f>+'[1]Access-Fev'!F17</f>
        <v>PRESTACAO JURISDICIONAL NA JUSTICA FEDERAL</v>
      </c>
      <c r="F17" s="48" t="str">
        <f>+'[1]Access-Fev'!H17</f>
        <v>BENEFICIOS OBRIGATORIOS AOS SERVIDORES CIVIS, EMPREGADOS, MI</v>
      </c>
      <c r="G17" s="47" t="str">
        <f>IF('[1]Access-Fev'!I17="1","F","S")</f>
        <v>F</v>
      </c>
      <c r="H17" s="47" t="str">
        <f>+'[1]Access-Fev'!J17</f>
        <v>0100</v>
      </c>
      <c r="I17" s="48" t="str">
        <f>+'[1]Access-Fev'!K17</f>
        <v>RECURSOS ORDINARIOS</v>
      </c>
      <c r="J17" s="47" t="str">
        <f>+'[1]Access-Fev'!L17</f>
        <v>3</v>
      </c>
      <c r="K17" s="52"/>
      <c r="L17" s="52"/>
      <c r="M17" s="52"/>
      <c r="N17" s="50">
        <v>0</v>
      </c>
      <c r="O17" s="52"/>
      <c r="P17" s="52">
        <f>+'[1]Access-Fev'!M17</f>
        <v>3945175.25</v>
      </c>
      <c r="Q17" s="52"/>
      <c r="R17" s="52">
        <f t="shared" si="0"/>
        <v>3945175.25</v>
      </c>
      <c r="S17" s="52">
        <f>+'[1]Access-Fev'!N17</f>
        <v>3945175.25</v>
      </c>
      <c r="T17" s="53">
        <f t="shared" si="1"/>
        <v>1</v>
      </c>
      <c r="U17" s="52">
        <f>+'[1]Access-Fev'!O17</f>
        <v>706445.14</v>
      </c>
      <c r="V17" s="53">
        <f t="shared" si="2"/>
        <v>0.17906559157289653</v>
      </c>
      <c r="W17" s="52">
        <f>+'[1]Access-Fev'!P17</f>
        <v>706445.14</v>
      </c>
      <c r="X17" s="53">
        <f t="shared" si="3"/>
        <v>0.17906559157289653</v>
      </c>
    </row>
    <row r="18" spans="1:24" ht="26.25" customHeight="1" x14ac:dyDescent="0.2">
      <c r="A18" s="47" t="str">
        <f>+'[1]Access-Fev'!A18</f>
        <v>12101</v>
      </c>
      <c r="B18" s="48" t="str">
        <f>+'[1]Access-Fev'!B18</f>
        <v>JUSTICA FEDERAL DE PRIMEIRO GRAU</v>
      </c>
      <c r="C18" s="47" t="str">
        <f>+CONCATENATE('[1]Access-Fev'!C18,".",'[1]Access-Fev'!D18)</f>
        <v>02.846</v>
      </c>
      <c r="D18" s="47" t="str">
        <f>+CONCATENATE('[1]Access-Fev'!E18,".",'[1]Access-Fev'!G18)</f>
        <v>0569.09HB</v>
      </c>
      <c r="E18" s="48" t="str">
        <f>+'[1]Access-Fev'!F18</f>
        <v>PRESTACAO JURISDICIONAL NA JUSTICA FEDERAL</v>
      </c>
      <c r="F18" s="48" t="str">
        <f>+'[1]Access-Fev'!H18</f>
        <v>CONTRIBUICAO DA UNIAO, DE SUAS AUTARQUIAS E FUNDACOES PARA O</v>
      </c>
      <c r="G18" s="47" t="str">
        <f>IF('[1]Access-Fev'!I18="1","F","S")</f>
        <v>F</v>
      </c>
      <c r="H18" s="47" t="str">
        <f>+'[1]Access-Fev'!J18</f>
        <v>0100</v>
      </c>
      <c r="I18" s="48" t="str">
        <f>+'[1]Access-Fev'!K18</f>
        <v>RECURSOS ORDINARIOS</v>
      </c>
      <c r="J18" s="47" t="str">
        <f>+'[1]Access-Fev'!L18</f>
        <v>1</v>
      </c>
      <c r="K18" s="50"/>
      <c r="L18" s="50"/>
      <c r="M18" s="50"/>
      <c r="N18" s="50">
        <v>0</v>
      </c>
      <c r="O18" s="50"/>
      <c r="P18" s="52">
        <f>+'[1]Access-Fev'!M18</f>
        <v>2118265.7400000002</v>
      </c>
      <c r="Q18" s="52"/>
      <c r="R18" s="52">
        <f t="shared" si="0"/>
        <v>2118265.7400000002</v>
      </c>
      <c r="S18" s="52">
        <f>+'[1]Access-Fev'!N18</f>
        <v>2118265.7400000002</v>
      </c>
      <c r="T18" s="53">
        <f t="shared" si="1"/>
        <v>1</v>
      </c>
      <c r="U18" s="52">
        <f>+'[1]Access-Fev'!O18</f>
        <v>2118265.7400000002</v>
      </c>
      <c r="V18" s="53">
        <f t="shared" si="2"/>
        <v>1</v>
      </c>
      <c r="W18" s="52">
        <f>+'[1]Access-Fev'!P18</f>
        <v>2118265.7400000002</v>
      </c>
      <c r="X18" s="53">
        <f t="shared" si="3"/>
        <v>1</v>
      </c>
    </row>
    <row r="19" spans="1:24" ht="26.25" customHeight="1" x14ac:dyDescent="0.2">
      <c r="A19" s="47" t="str">
        <f>+'[1]Access-Fev'!A19</f>
        <v>12101</v>
      </c>
      <c r="B19" s="48" t="str">
        <f>+'[1]Access-Fev'!B19</f>
        <v>JUSTICA FEDERAL DE PRIMEIRO GRAU</v>
      </c>
      <c r="C19" s="47" t="str">
        <f>+CONCATENATE('[1]Access-Fev'!C19,".",'[1]Access-Fev'!D19)</f>
        <v>09.272</v>
      </c>
      <c r="D19" s="47" t="str">
        <f>+CONCATENATE('[1]Access-Fev'!E19,".",'[1]Access-Fev'!G19)</f>
        <v>0089.0181</v>
      </c>
      <c r="E19" s="48" t="str">
        <f>+'[1]Access-Fev'!F19</f>
        <v>PREVIDENCIA DE INATIVOS E PENSIONISTAS DA UNIAO</v>
      </c>
      <c r="F19" s="48" t="str">
        <f>+'[1]Access-Fev'!H19</f>
        <v>APOSENTADORIAS E PENSOES CIVIS DA UNIAO</v>
      </c>
      <c r="G19" s="47" t="str">
        <f>IF('[1]Access-Fev'!I19="1","F","S")</f>
        <v>S</v>
      </c>
      <c r="H19" s="47" t="str">
        <f>+'[1]Access-Fev'!J19</f>
        <v>0156</v>
      </c>
      <c r="I19" s="48" t="str">
        <f>+'[1]Access-Fev'!K19</f>
        <v>CONTRIBUICAO PLANO SEGURIDADE SOCIAL SERVIDOR</v>
      </c>
      <c r="J19" s="47" t="str">
        <f>+'[1]Access-Fev'!L19</f>
        <v>1</v>
      </c>
      <c r="K19" s="50"/>
      <c r="L19" s="50"/>
      <c r="M19" s="50"/>
      <c r="N19" s="50">
        <v>0</v>
      </c>
      <c r="O19" s="50"/>
      <c r="P19" s="52">
        <f>+'[1]Access-Fev'!M19</f>
        <v>3085584.46</v>
      </c>
      <c r="Q19" s="52"/>
      <c r="R19" s="52">
        <f>N19-O19+P19+Q19</f>
        <v>3085584.46</v>
      </c>
      <c r="S19" s="52">
        <f>+'[1]Access-Fev'!N19</f>
        <v>3085584.46</v>
      </c>
      <c r="T19" s="53">
        <f>IF(R19&gt;0,S19/R19,0)</f>
        <v>1</v>
      </c>
      <c r="U19" s="52">
        <f>+'[1]Access-Fev'!O19</f>
        <v>3085584.46</v>
      </c>
      <c r="V19" s="53">
        <f>IF(R19&gt;0,U19/R19,0)</f>
        <v>1</v>
      </c>
      <c r="W19" s="52">
        <f>+'[1]Access-Fev'!P19</f>
        <v>3031202.43</v>
      </c>
      <c r="X19" s="53">
        <f>IF(R19&gt;0,W19/R19,0)</f>
        <v>0.98237545246128188</v>
      </c>
    </row>
    <row r="20" spans="1:24" ht="26.25" customHeight="1" thickBot="1" x14ac:dyDescent="0.25">
      <c r="A20" s="47">
        <f>+'[1]Access-Fev'!A20</f>
        <v>0</v>
      </c>
      <c r="B20" s="48">
        <f>+'[1]Access-Fev'!B20</f>
        <v>0</v>
      </c>
      <c r="C20" s="47" t="str">
        <f>+CONCATENATE('[1]Access-Fev'!C20,".",'[1]Access-Fev'!D20)</f>
        <v>.</v>
      </c>
      <c r="D20" s="47" t="str">
        <f>+CONCATENATE('[1]Access-Fev'!E20,".",'[1]Access-Fev'!G20)</f>
        <v>.</v>
      </c>
      <c r="E20" s="48">
        <f>+'[1]Access-Fev'!F20</f>
        <v>0</v>
      </c>
      <c r="F20" s="48">
        <f>+'[1]Access-Fev'!H20</f>
        <v>0</v>
      </c>
      <c r="G20" s="47" t="str">
        <f>IF('[1]Access-Fev'!I20="1","F","S")</f>
        <v>S</v>
      </c>
      <c r="H20" s="47">
        <f>+'[1]Access-Fev'!J20</f>
        <v>0</v>
      </c>
      <c r="I20" s="48">
        <f>+'[1]Access-Fev'!K20</f>
        <v>0</v>
      </c>
      <c r="J20" s="47">
        <f>+'[1]Access-Fev'!L20</f>
        <v>0</v>
      </c>
      <c r="K20" s="50"/>
      <c r="L20" s="50"/>
      <c r="M20" s="50"/>
      <c r="N20" s="50">
        <v>0</v>
      </c>
      <c r="O20" s="50"/>
      <c r="P20" s="52">
        <f>+'[1]Access-Fev'!M20</f>
        <v>0</v>
      </c>
      <c r="Q20" s="52"/>
      <c r="R20" s="52">
        <f>N20-O20+P20+Q20</f>
        <v>0</v>
      </c>
      <c r="S20" s="52">
        <f>+'[1]Access-Fev'!N20</f>
        <v>0</v>
      </c>
      <c r="T20" s="53">
        <f>IF(R20&gt;0,S20/R20,0)</f>
        <v>0</v>
      </c>
      <c r="U20" s="52">
        <f>+'[1]Access-Fev'!O20</f>
        <v>0</v>
      </c>
      <c r="V20" s="53">
        <f>IF(R20&gt;0,U20/R20,0)</f>
        <v>0</v>
      </c>
      <c r="W20" s="52">
        <f>+'[1]Access-Fev'!P20</f>
        <v>0</v>
      </c>
      <c r="X20" s="53">
        <f>IF(R20&gt;0,W20/R20,0)</f>
        <v>0</v>
      </c>
    </row>
    <row r="21" spans="1:24" ht="24.75" customHeight="1" thickBot="1" x14ac:dyDescent="0.25">
      <c r="A21" s="14" t="s">
        <v>48</v>
      </c>
      <c r="B21" s="54"/>
      <c r="C21" s="54"/>
      <c r="D21" s="54"/>
      <c r="E21" s="54"/>
      <c r="F21" s="54"/>
      <c r="G21" s="54"/>
      <c r="H21" s="54"/>
      <c r="I21" s="54"/>
      <c r="J21" s="15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6">
        <f>SUM(P10:P20)</f>
        <v>44787860.290000007</v>
      </c>
      <c r="Q21" s="56">
        <f>SUM(Q10:Q20)</f>
        <v>0</v>
      </c>
      <c r="R21" s="56">
        <f>SUM(R10:R20)</f>
        <v>44787860.290000007</v>
      </c>
      <c r="S21" s="56">
        <f>SUM(S10:S20)</f>
        <v>39540824.990000002</v>
      </c>
      <c r="T21" s="57">
        <f t="shared" si="1"/>
        <v>0.88284693070788345</v>
      </c>
      <c r="U21" s="56">
        <f>SUM(U10:U20)</f>
        <v>25338813.840000004</v>
      </c>
      <c r="V21" s="57">
        <f t="shared" si="2"/>
        <v>0.56575182819478242</v>
      </c>
      <c r="W21" s="56">
        <f>SUM(W10:W20)</f>
        <v>24813599.200000003</v>
      </c>
      <c r="X21" s="57">
        <f t="shared" si="3"/>
        <v>0.55402510946789418</v>
      </c>
    </row>
    <row r="22" spans="1:24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x14ac:dyDescent="0.2">
      <c r="A23" s="2" t="s">
        <v>50</v>
      </c>
      <c r="B23" s="58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2019-03-14T21:09:05Z</dcterms:created>
  <dcterms:modified xsi:type="dcterms:W3CDTF">2019-03-14T21:09:37Z</dcterms:modified>
</cp:coreProperties>
</file>