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br" sheetId="1" r:id="rId1"/>
  </sheets>
  <externalReferences>
    <externalReference r:id="rId2"/>
  </externalReferences>
  <definedNames>
    <definedName name="_xlnm.Print_Area" localSheetId="0">Abr!$A$1:$X$23</definedName>
  </definedNames>
  <calcPr calcId="144525"/>
</workbook>
</file>

<file path=xl/calcChain.xml><?xml version="1.0" encoding="utf-8"?>
<calcChain xmlns="http://schemas.openxmlformats.org/spreadsheetml/2006/main">
  <c r="Q21" i="1" l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S21" i="1" s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W21" i="1" s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6" i="1" l="1"/>
  <c r="X16" i="1"/>
  <c r="T16" i="1"/>
  <c r="V18" i="1"/>
  <c r="X18" i="1"/>
  <c r="T18" i="1"/>
  <c r="P21" i="1"/>
  <c r="X12" i="1"/>
  <c r="T12" i="1"/>
  <c r="V12" i="1"/>
  <c r="T14" i="1"/>
  <c r="X14" i="1"/>
  <c r="V14" i="1"/>
  <c r="X10" i="1"/>
  <c r="R21" i="1"/>
  <c r="T10" i="1"/>
  <c r="V10" i="1"/>
  <c r="V20" i="1"/>
  <c r="X20" i="1"/>
  <c r="T20" i="1"/>
  <c r="V15" i="1"/>
  <c r="V17" i="1"/>
  <c r="V19" i="1"/>
  <c r="T11" i="1"/>
  <c r="X11" i="1"/>
  <c r="T13" i="1"/>
  <c r="X13" i="1"/>
  <c r="T15" i="1"/>
  <c r="T17" i="1"/>
  <c r="T19" i="1"/>
  <c r="U21" i="1"/>
  <c r="X21" i="1" l="1"/>
  <c r="T21" i="1"/>
  <c r="V2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<sst xmlns="http://schemas.openxmlformats.org/spreadsheetml/2006/main" count="55" uniqueCount="51">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</sst>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2533883.04</v>
          </cell>
          <cell r="N10">
            <v>2501590.04</v>
          </cell>
          <cell r="O10">
            <v>2466040.88</v>
          </cell>
          <cell r="P10">
            <v>2466040.88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160890</v>
          </cell>
          <cell r="N11">
            <v>55580</v>
          </cell>
          <cell r="O11">
            <v>16900</v>
          </cell>
          <cell r="P11">
            <v>16900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12709720</v>
          </cell>
          <cell r="N12">
            <v>10954608.67</v>
          </cell>
          <cell r="O12">
            <v>4218621.67</v>
          </cell>
          <cell r="P12">
            <v>4144971.09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620884</v>
          </cell>
          <cell r="N13">
            <v>620790.30000000005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28544819.84</v>
          </cell>
          <cell r="N14">
            <v>28543240.489999998</v>
          </cell>
          <cell r="O14">
            <v>28543240.489999998</v>
          </cell>
          <cell r="P14">
            <v>28342173.050000001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757596</v>
          </cell>
          <cell r="N15">
            <v>51804.72</v>
          </cell>
          <cell r="O15">
            <v>51804.72</v>
          </cell>
          <cell r="P15">
            <v>51804.72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2568480</v>
          </cell>
          <cell r="N16">
            <v>1399495.44</v>
          </cell>
          <cell r="O16">
            <v>457237.72</v>
          </cell>
          <cell r="P16">
            <v>457237.72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3946493.75</v>
          </cell>
          <cell r="N17">
            <v>3946493.75</v>
          </cell>
          <cell r="O17">
            <v>1407615.08</v>
          </cell>
          <cell r="P17">
            <v>1407615.08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0569</v>
          </cell>
          <cell r="F18" t="str">
            <v>PRESTACAO JURISDICIONAL NA JUSTICA FEDERAL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4193330.94</v>
          </cell>
          <cell r="N18">
            <v>4193330.94</v>
          </cell>
          <cell r="O18">
            <v>4193330.94</v>
          </cell>
          <cell r="P18">
            <v>4193330.94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0089</v>
          </cell>
          <cell r="F19" t="str">
            <v>PREVIDENCIA DE INATIVOS E PENSIONISTAS DA UNIAO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CONTRIBUICAO PLANO SEGURIDADE SOCIAL SERVIDOR</v>
          </cell>
          <cell r="L19" t="str">
            <v>1</v>
          </cell>
          <cell r="M19">
            <v>4324717.41</v>
          </cell>
          <cell r="N19">
            <v>4324717.41</v>
          </cell>
          <cell r="O19">
            <v>4324717.41</v>
          </cell>
          <cell r="P19">
            <v>4324717.41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0089</v>
          </cell>
          <cell r="F20" t="str">
            <v>PREVIDENCIA DE INATIVOS E PENSIONISTAS DA UNIAO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0169</v>
          </cell>
          <cell r="K20" t="str">
            <v>CONTRIB.PATRONAL P/PLANO DE SEGURID.SOC.SERV.</v>
          </cell>
          <cell r="L20" t="str">
            <v>1</v>
          </cell>
          <cell r="M20">
            <v>1271590.19</v>
          </cell>
          <cell r="N20">
            <v>1271590.19</v>
          </cell>
          <cell r="O20">
            <v>1271590.19</v>
          </cell>
          <cell r="P20">
            <v>1214803.56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tabSelected="1" view="pageBreakPreview" zoomScale="105" zoomScaleNormal="70" zoomScaleSheetLayoutView="10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43556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+CONCATENATE('[1]Access-Abr'!C10,".",'[1]Access-Abr'!D10)</f>
        <v>02.061</v>
      </c>
      <c r="D10" s="39" t="str">
        <f>+CONCATENATE('[1]Access-Abr'!E10,".",'[1]Access-Abr'!G10)</f>
        <v>0569.4224</v>
      </c>
      <c r="E10" s="38" t="str">
        <f>+'[1]Access-Abr'!F10</f>
        <v>PRESTACAO JURISDICIONAL NA JUSTICA FEDERAL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+'[1]Access-Abr'!M10</f>
        <v>2533883.04</v>
      </c>
      <c r="Q10" s="45"/>
      <c r="R10" s="45">
        <f>N10-O10+P10+Q10</f>
        <v>2533883.04</v>
      </c>
      <c r="S10" s="45">
        <f>+'[1]Access-Abr'!N10</f>
        <v>2501590.04</v>
      </c>
      <c r="T10" s="46">
        <f>IF(R10&gt;0,S10/R10,0)</f>
        <v>0.98725552857404186</v>
      </c>
      <c r="U10" s="45">
        <f>+'[1]Access-Abr'!O10</f>
        <v>2466040.88</v>
      </c>
      <c r="V10" s="46">
        <f>IF(R10&gt;0,U10/R10,0)</f>
        <v>0.97322600967406914</v>
      </c>
      <c r="W10" s="45">
        <f>+'[1]Access-Abr'!P10</f>
        <v>2466040.88</v>
      </c>
      <c r="X10" s="46">
        <f>IF(R10&gt;0,W10/R10,0)</f>
        <v>0.97322600967406914</v>
      </c>
    </row>
    <row r="11" spans="1:24" ht="26.2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+CONCATENATE('[1]Access-Abr'!C11,".",'[1]Access-Abr'!D11)</f>
        <v>02.061</v>
      </c>
      <c r="D11" s="47" t="str">
        <f>+CONCATENATE('[1]Access-Abr'!E11,".",'[1]Access-Abr'!G11)</f>
        <v>0569.4257</v>
      </c>
      <c r="E11" s="48" t="str">
        <f>+'[1]Access-Abr'!F11</f>
        <v>PRESTACAO JURISDICIONAL NA JUSTICA FEDERAL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+'[1]Access-Abr'!M11</f>
        <v>160890</v>
      </c>
      <c r="Q11" s="52"/>
      <c r="R11" s="52">
        <f t="shared" ref="R11:R20" si="0">N11-O11+P11+Q11</f>
        <v>160890</v>
      </c>
      <c r="S11" s="52">
        <f>+'[1]Access-Abr'!N11</f>
        <v>55580</v>
      </c>
      <c r="T11" s="53">
        <f t="shared" ref="T11:T21" si="1">IF(R11&gt;0,S11/R11,0)</f>
        <v>0.34545341537696561</v>
      </c>
      <c r="U11" s="52">
        <f>+'[1]Access-Abr'!O11</f>
        <v>16900</v>
      </c>
      <c r="V11" s="53">
        <f t="shared" ref="V11:V21" si="2">IF(R11&gt;0,U11/R11,0)</f>
        <v>0.10504071104481323</v>
      </c>
      <c r="W11" s="52">
        <f>+'[1]Access-Abr'!P11</f>
        <v>16900</v>
      </c>
      <c r="X11" s="53">
        <f t="shared" ref="X11:X21" si="3">IF(R11&gt;0,W11/R11,0)</f>
        <v>0.10504071104481323</v>
      </c>
    </row>
    <row r="12" spans="1:24" ht="26.2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+CONCATENATE('[1]Access-Abr'!C12,".",'[1]Access-Abr'!D12)</f>
        <v>02.061</v>
      </c>
      <c r="D12" s="47" t="str">
        <f>+CONCATENATE('[1]Access-Abr'!E12,".",'[1]Access-Abr'!G12)</f>
        <v>0569.4257</v>
      </c>
      <c r="E12" s="48" t="str">
        <f>+'[1]Access-Abr'!F12</f>
        <v>PRESTACAO JURISDICIONAL NA JUSTICA FEDERAL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+'[1]Access-Abr'!M12</f>
        <v>12709720</v>
      </c>
      <c r="Q12" s="52"/>
      <c r="R12" s="52">
        <f t="shared" si="0"/>
        <v>12709720</v>
      </c>
      <c r="S12" s="52">
        <f>+'[1]Access-Abr'!N12</f>
        <v>10954608.67</v>
      </c>
      <c r="T12" s="53">
        <f t="shared" si="1"/>
        <v>0.86190794683124416</v>
      </c>
      <c r="U12" s="52">
        <f>+'[1]Access-Abr'!O12</f>
        <v>4218621.67</v>
      </c>
      <c r="V12" s="53">
        <f t="shared" si="2"/>
        <v>0.33192089754927723</v>
      </c>
      <c r="W12" s="52">
        <f>+'[1]Access-Abr'!P12</f>
        <v>4144971.09</v>
      </c>
      <c r="X12" s="53">
        <f t="shared" si="3"/>
        <v>0.32612607437457314</v>
      </c>
    </row>
    <row r="13" spans="1:24" ht="26.2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+CONCATENATE('[1]Access-Abr'!C13,".",'[1]Access-Abr'!D13)</f>
        <v>02.061</v>
      </c>
      <c r="D13" s="47" t="str">
        <f>+CONCATENATE('[1]Access-Abr'!E13,".",'[1]Access-Abr'!G13)</f>
        <v>0569.4257</v>
      </c>
      <c r="E13" s="48" t="str">
        <f>+'[1]Access-Abr'!F13</f>
        <v>PRESTACAO JURISDICIONAL NA JUSTICA FEDERAL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0181</v>
      </c>
      <c r="I13" s="48" t="str">
        <f>+'[1]Access-Abr'!K13</f>
        <v>RECURSOS DE CONVENIOS</v>
      </c>
      <c r="J13" s="47" t="str">
        <f>+'[1]Access-Abr'!L13</f>
        <v>4</v>
      </c>
      <c r="K13" s="52"/>
      <c r="L13" s="52"/>
      <c r="M13" s="52"/>
      <c r="N13" s="50">
        <v>0</v>
      </c>
      <c r="O13" s="52"/>
      <c r="P13" s="52">
        <f>+'[1]Access-Abr'!M13</f>
        <v>620884</v>
      </c>
      <c r="Q13" s="52"/>
      <c r="R13" s="52">
        <f t="shared" si="0"/>
        <v>620884</v>
      </c>
      <c r="S13" s="52">
        <f>+'[1]Access-Abr'!N13</f>
        <v>620790.30000000005</v>
      </c>
      <c r="T13" s="53">
        <f t="shared" si="1"/>
        <v>0.99984908614169477</v>
      </c>
      <c r="U13" s="52">
        <f>+'[1]Access-Abr'!O13</f>
        <v>0</v>
      </c>
      <c r="V13" s="53">
        <f t="shared" si="2"/>
        <v>0</v>
      </c>
      <c r="W13" s="52">
        <f>+'[1]Access-Abr'!P13</f>
        <v>0</v>
      </c>
      <c r="X13" s="53">
        <f t="shared" si="3"/>
        <v>0</v>
      </c>
    </row>
    <row r="14" spans="1:24" ht="26.2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+CONCATENATE('[1]Access-Abr'!C14,".",'[1]Access-Abr'!D14)</f>
        <v>02.122</v>
      </c>
      <c r="D14" s="47" t="str">
        <f>+CONCATENATE('[1]Access-Abr'!E14,".",'[1]Access-Abr'!G14)</f>
        <v>0569.20TP</v>
      </c>
      <c r="E14" s="48" t="str">
        <f>+'[1]Access-Abr'!F14</f>
        <v>PRESTACAO JURISDICIONAL NA JUSTICA FEDERAL</v>
      </c>
      <c r="F14" s="48" t="str">
        <f>+'[1]Access-Abr'!H14</f>
        <v>ATIVOS CIVIS DA UNIAO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ORDINARIOS</v>
      </c>
      <c r="J14" s="47" t="str">
        <f>+'[1]Access-Abr'!L14</f>
        <v>1</v>
      </c>
      <c r="K14" s="52"/>
      <c r="L14" s="52"/>
      <c r="M14" s="52"/>
      <c r="N14" s="50">
        <v>0</v>
      </c>
      <c r="O14" s="52"/>
      <c r="P14" s="52">
        <f>+'[1]Access-Abr'!M14</f>
        <v>28544819.84</v>
      </c>
      <c r="Q14" s="52"/>
      <c r="R14" s="52">
        <f t="shared" si="0"/>
        <v>28544819.84</v>
      </c>
      <c r="S14" s="52">
        <f>+'[1]Access-Abr'!N14</f>
        <v>28543240.489999998</v>
      </c>
      <c r="T14" s="53">
        <f t="shared" si="1"/>
        <v>0.99994467122199915</v>
      </c>
      <c r="U14" s="52">
        <f>+'[1]Access-Abr'!O14</f>
        <v>28543240.489999998</v>
      </c>
      <c r="V14" s="53">
        <f t="shared" si="2"/>
        <v>0.99994467122199915</v>
      </c>
      <c r="W14" s="52">
        <f>+'[1]Access-Abr'!P14</f>
        <v>28342173.050000001</v>
      </c>
      <c r="X14" s="53">
        <f t="shared" si="3"/>
        <v>0.99290075077944517</v>
      </c>
    </row>
    <row r="15" spans="1:24" ht="26.2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+CONCATENATE('[1]Access-Abr'!C15,".",'[1]Access-Abr'!D15)</f>
        <v>02.122</v>
      </c>
      <c r="D15" s="47" t="str">
        <f>+CONCATENATE('[1]Access-Abr'!E15,".",'[1]Access-Abr'!G15)</f>
        <v>0569.216H</v>
      </c>
      <c r="E15" s="48" t="str">
        <f>+'[1]Access-Abr'!F15</f>
        <v>PRESTACAO JURISDICIONAL NA JUSTICA FEDERAL</v>
      </c>
      <c r="F15" s="48" t="str">
        <f>+'[1]Access-Abr'!H15</f>
        <v>AJUDA DE CUSTO PARA MORADIA OU AUXILIO-MORADIA A AGENTES PUB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3</v>
      </c>
      <c r="K15" s="50"/>
      <c r="L15" s="50"/>
      <c r="M15" s="50"/>
      <c r="N15" s="50">
        <v>0</v>
      </c>
      <c r="O15" s="50"/>
      <c r="P15" s="52">
        <f>+'[1]Access-Abr'!M15</f>
        <v>757596</v>
      </c>
      <c r="Q15" s="52"/>
      <c r="R15" s="52">
        <f t="shared" si="0"/>
        <v>757596</v>
      </c>
      <c r="S15" s="52">
        <f>+'[1]Access-Abr'!N15</f>
        <v>51804.72</v>
      </c>
      <c r="T15" s="53">
        <f t="shared" si="1"/>
        <v>6.8380403275624474E-2</v>
      </c>
      <c r="U15" s="52">
        <f>+'[1]Access-Abr'!O15</f>
        <v>51804.72</v>
      </c>
      <c r="V15" s="53">
        <f t="shared" si="2"/>
        <v>6.8380403275624474E-2</v>
      </c>
      <c r="W15" s="52">
        <f>+'[1]Access-Abr'!P15</f>
        <v>51804.72</v>
      </c>
      <c r="X15" s="53">
        <f t="shared" si="3"/>
        <v>6.8380403275624474E-2</v>
      </c>
    </row>
    <row r="16" spans="1:24" ht="26.2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+CONCATENATE('[1]Access-Abr'!C16,".",'[1]Access-Abr'!D16)</f>
        <v>02.301</v>
      </c>
      <c r="D16" s="47" t="str">
        <f>+CONCATENATE('[1]Access-Abr'!E16,".",'[1]Access-Abr'!G16)</f>
        <v>0569.2004</v>
      </c>
      <c r="E16" s="48" t="str">
        <f>+'[1]Access-Abr'!F16</f>
        <v>PRESTACAO JURISDICIONAL NA JUSTICA FEDERAL</v>
      </c>
      <c r="F16" s="48" t="str">
        <f>+'[1]Access-Abr'!H16</f>
        <v>ASSISTENCIA MEDICA E ODONTOLOGICA AOS SERVIDORES CIVIS, EMPR</v>
      </c>
      <c r="G16" s="47" t="str">
        <f>IF('[1]Access-Abr'!I16="1","F","S")</f>
        <v>S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3</v>
      </c>
      <c r="K16" s="52"/>
      <c r="L16" s="52"/>
      <c r="M16" s="52"/>
      <c r="N16" s="50">
        <v>0</v>
      </c>
      <c r="O16" s="52"/>
      <c r="P16" s="52">
        <f>+'[1]Access-Abr'!M16</f>
        <v>2568480</v>
      </c>
      <c r="Q16" s="52"/>
      <c r="R16" s="52">
        <f t="shared" si="0"/>
        <v>2568480</v>
      </c>
      <c r="S16" s="52">
        <f>+'[1]Access-Abr'!N16</f>
        <v>1399495.44</v>
      </c>
      <c r="T16" s="53">
        <f t="shared" si="1"/>
        <v>0.54487301438983371</v>
      </c>
      <c r="U16" s="52">
        <f>+'[1]Access-Abr'!O16</f>
        <v>457237.72</v>
      </c>
      <c r="V16" s="53">
        <f t="shared" si="2"/>
        <v>0.17801879710957452</v>
      </c>
      <c r="W16" s="52">
        <f>+'[1]Access-Abr'!P16</f>
        <v>457237.72</v>
      </c>
      <c r="X16" s="53">
        <f t="shared" si="3"/>
        <v>0.17801879710957452</v>
      </c>
    </row>
    <row r="17" spans="1:24" ht="26.2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+CONCATENATE('[1]Access-Abr'!C17,".",'[1]Access-Abr'!D17)</f>
        <v>02.331</v>
      </c>
      <c r="D17" s="47" t="str">
        <f>+CONCATENATE('[1]Access-Abr'!E17,".",'[1]Access-Abr'!G17)</f>
        <v>0569.212B</v>
      </c>
      <c r="E17" s="48" t="str">
        <f>+'[1]Access-Abr'!F17</f>
        <v>PRESTACAO JURISDICIONAL NA JUSTICA FEDERAL</v>
      </c>
      <c r="F17" s="48" t="str">
        <f>+'[1]Access-Abr'!H17</f>
        <v>BENEFICIOS OBRIGATORIOS AOS SERVIDORES CIVIS, EMPREGADOS, MI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3</v>
      </c>
      <c r="K17" s="52"/>
      <c r="L17" s="52"/>
      <c r="M17" s="52"/>
      <c r="N17" s="50">
        <v>0</v>
      </c>
      <c r="O17" s="52"/>
      <c r="P17" s="52">
        <f>+'[1]Access-Abr'!M17</f>
        <v>3946493.75</v>
      </c>
      <c r="Q17" s="52"/>
      <c r="R17" s="52">
        <f t="shared" si="0"/>
        <v>3946493.75</v>
      </c>
      <c r="S17" s="52">
        <f>+'[1]Access-Abr'!N17</f>
        <v>3946493.75</v>
      </c>
      <c r="T17" s="53">
        <f t="shared" si="1"/>
        <v>1</v>
      </c>
      <c r="U17" s="52">
        <f>+'[1]Access-Abr'!O17</f>
        <v>1407615.08</v>
      </c>
      <c r="V17" s="53">
        <f t="shared" si="2"/>
        <v>0.35667485346961464</v>
      </c>
      <c r="W17" s="52">
        <f>+'[1]Access-Abr'!P17</f>
        <v>1407615.08</v>
      </c>
      <c r="X17" s="53">
        <f t="shared" si="3"/>
        <v>0.35667485346961464</v>
      </c>
    </row>
    <row r="18" spans="1:24" ht="26.2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+CONCATENATE('[1]Access-Abr'!C18,".",'[1]Access-Abr'!D18)</f>
        <v>02.846</v>
      </c>
      <c r="D18" s="47" t="str">
        <f>+CONCATENATE('[1]Access-Abr'!E18,".",'[1]Access-Abr'!G18)</f>
        <v>0569.09HB</v>
      </c>
      <c r="E18" s="48" t="str">
        <f>+'[1]Access-Abr'!F18</f>
        <v>PRESTACAO JURISDICIONAL NA JUSTICA FEDERAL</v>
      </c>
      <c r="F18" s="48" t="str">
        <f>+'[1]Access-Abr'!H18</f>
        <v>CONTRIBUICAO DA UNIAO, DE SUAS AUTARQUIAS E FUNDACOES PARA O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1</v>
      </c>
      <c r="K18" s="50"/>
      <c r="L18" s="50"/>
      <c r="M18" s="50"/>
      <c r="N18" s="50">
        <v>0</v>
      </c>
      <c r="O18" s="50"/>
      <c r="P18" s="52">
        <f>+'[1]Access-Abr'!M18</f>
        <v>4193330.94</v>
      </c>
      <c r="Q18" s="52"/>
      <c r="R18" s="52">
        <f t="shared" si="0"/>
        <v>4193330.94</v>
      </c>
      <c r="S18" s="52">
        <f>+'[1]Access-Abr'!N18</f>
        <v>4193330.94</v>
      </c>
      <c r="T18" s="53">
        <f t="shared" si="1"/>
        <v>1</v>
      </c>
      <c r="U18" s="52">
        <f>+'[1]Access-Abr'!O18</f>
        <v>4193330.94</v>
      </c>
      <c r="V18" s="53">
        <f t="shared" si="2"/>
        <v>1</v>
      </c>
      <c r="W18" s="52">
        <f>+'[1]Access-Abr'!P18</f>
        <v>4193330.94</v>
      </c>
      <c r="X18" s="53">
        <f t="shared" si="3"/>
        <v>1</v>
      </c>
    </row>
    <row r="19" spans="1:24" ht="26.2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+CONCATENATE('[1]Access-Abr'!C19,".",'[1]Access-Abr'!D19)</f>
        <v>09.272</v>
      </c>
      <c r="D19" s="47" t="str">
        <f>+CONCATENATE('[1]Access-Abr'!E19,".",'[1]Access-Abr'!G19)</f>
        <v>0089.0181</v>
      </c>
      <c r="E19" s="48" t="str">
        <f>+'[1]Access-Abr'!F19</f>
        <v>PREVIDENCIA DE INATIVOS E PENSIONISTAS DA UNIAO</v>
      </c>
      <c r="F19" s="48" t="str">
        <f>+'[1]Access-Abr'!H19</f>
        <v>APOSENTADORIAS E PENSOES CIVIS DA UNIAO</v>
      </c>
      <c r="G19" s="47" t="str">
        <f>IF('[1]Access-Abr'!I19="1","F","S")</f>
        <v>S</v>
      </c>
      <c r="H19" s="47" t="str">
        <f>+'[1]Access-Abr'!J19</f>
        <v>0156</v>
      </c>
      <c r="I19" s="48" t="str">
        <f>+'[1]Access-Abr'!K19</f>
        <v>CONTRIBUICAO PLANO SEGURIDADE SOCIAL SERVIDOR</v>
      </c>
      <c r="J19" s="47" t="str">
        <f>+'[1]Access-Abr'!L19</f>
        <v>1</v>
      </c>
      <c r="K19" s="50"/>
      <c r="L19" s="50"/>
      <c r="M19" s="50"/>
      <c r="N19" s="50">
        <v>0</v>
      </c>
      <c r="O19" s="50"/>
      <c r="P19" s="52">
        <f>+'[1]Access-Abr'!M19</f>
        <v>4324717.41</v>
      </c>
      <c r="Q19" s="52"/>
      <c r="R19" s="52">
        <f t="shared" si="0"/>
        <v>4324717.41</v>
      </c>
      <c r="S19" s="52">
        <f>+'[1]Access-Abr'!N19</f>
        <v>4324717.41</v>
      </c>
      <c r="T19" s="53">
        <f t="shared" si="1"/>
        <v>1</v>
      </c>
      <c r="U19" s="52">
        <f>+'[1]Access-Abr'!O19</f>
        <v>4324717.41</v>
      </c>
      <c r="V19" s="53">
        <f t="shared" si="2"/>
        <v>1</v>
      </c>
      <c r="W19" s="52">
        <f>+'[1]Access-Abr'!P19</f>
        <v>4324717.41</v>
      </c>
      <c r="X19" s="53">
        <f t="shared" si="3"/>
        <v>1</v>
      </c>
    </row>
    <row r="20" spans="1:24" ht="26.25" customHeight="1" thickBot="1" x14ac:dyDescent="0.25">
      <c r="A20" s="47" t="str">
        <f>+'[1]Access-Abr'!A20</f>
        <v>12101</v>
      </c>
      <c r="B20" s="48" t="str">
        <f>+'[1]Access-Abr'!B20</f>
        <v>JUSTICA FEDERAL DE PRIMEIRO GRAU</v>
      </c>
      <c r="C20" s="47" t="str">
        <f>+CONCATENATE('[1]Access-Abr'!C20,".",'[1]Access-Abr'!D20)</f>
        <v>09.272</v>
      </c>
      <c r="D20" s="47" t="str">
        <f>+CONCATENATE('[1]Access-Abr'!E20,".",'[1]Access-Abr'!G20)</f>
        <v>0089.0181</v>
      </c>
      <c r="E20" s="48" t="str">
        <f>+'[1]Access-Abr'!F20</f>
        <v>PREVIDENCIA DE INATIVOS E PENSIONISTAS DA UNIAO</v>
      </c>
      <c r="F20" s="48" t="str">
        <f>+'[1]Access-Abr'!H20</f>
        <v>APOSENTADORIAS E PENSOES CIVIS DA UNIAO</v>
      </c>
      <c r="G20" s="47" t="str">
        <f>IF('[1]Access-Abr'!I20="1","F","S")</f>
        <v>S</v>
      </c>
      <c r="H20" s="47" t="str">
        <f>+'[1]Access-Abr'!J20</f>
        <v>0169</v>
      </c>
      <c r="I20" s="48" t="str">
        <f>+'[1]Access-Abr'!K20</f>
        <v>CONTRIB.PATRONAL P/PLANO DE SEGURID.SOC.SERV.</v>
      </c>
      <c r="J20" s="47" t="str">
        <f>+'[1]Access-Abr'!L20</f>
        <v>1</v>
      </c>
      <c r="K20" s="50"/>
      <c r="L20" s="50"/>
      <c r="M20" s="50"/>
      <c r="N20" s="50">
        <v>0</v>
      </c>
      <c r="O20" s="50"/>
      <c r="P20" s="52">
        <f>+'[1]Access-Abr'!M20</f>
        <v>1271590.19</v>
      </c>
      <c r="Q20" s="52"/>
      <c r="R20" s="52">
        <f t="shared" si="0"/>
        <v>1271590.19</v>
      </c>
      <c r="S20" s="52">
        <f>+'[1]Access-Abr'!N20</f>
        <v>1271590.19</v>
      </c>
      <c r="T20" s="53">
        <f t="shared" si="1"/>
        <v>1</v>
      </c>
      <c r="U20" s="52">
        <f>+'[1]Access-Abr'!O20</f>
        <v>1271590.19</v>
      </c>
      <c r="V20" s="53">
        <f t="shared" si="2"/>
        <v>1</v>
      </c>
      <c r="W20" s="52">
        <f>+'[1]Access-Abr'!P20</f>
        <v>1214803.56</v>
      </c>
      <c r="X20" s="53">
        <f t="shared" si="3"/>
        <v>0.95534203515678284</v>
      </c>
    </row>
    <row r="21" spans="1:24" ht="24.75" customHeight="1" thickBot="1" x14ac:dyDescent="0.25">
      <c r="A21" s="14" t="s">
        <v>48</v>
      </c>
      <c r="B21" s="54"/>
      <c r="C21" s="54"/>
      <c r="D21" s="54"/>
      <c r="E21" s="54"/>
      <c r="F21" s="54"/>
      <c r="G21" s="54"/>
      <c r="H21" s="54"/>
      <c r="I21" s="54"/>
      <c r="J21" s="15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6">
        <f>SUM(P10:P20)</f>
        <v>61632405.169999987</v>
      </c>
      <c r="Q21" s="56">
        <f>SUM(Q10:Q20)</f>
        <v>0</v>
      </c>
      <c r="R21" s="56">
        <f>SUM(R10:R20)</f>
        <v>61632405.169999987</v>
      </c>
      <c r="S21" s="56">
        <f>SUM(S10:S20)</f>
        <v>57863241.949999988</v>
      </c>
      <c r="T21" s="57">
        <f t="shared" si="1"/>
        <v>0.93884445674960182</v>
      </c>
      <c r="U21" s="56">
        <f>SUM(U10:U20)</f>
        <v>46951099.099999994</v>
      </c>
      <c r="V21" s="57">
        <f t="shared" si="2"/>
        <v>0.76179242024540972</v>
      </c>
      <c r="W21" s="56">
        <f>SUM(W10:W20)</f>
        <v>46619594.450000003</v>
      </c>
      <c r="X21" s="57">
        <f t="shared" si="3"/>
        <v>0.75641368078058424</v>
      </c>
    </row>
    <row r="22" spans="1:24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x14ac:dyDescent="0.2">
      <c r="A23" s="2" t="s">
        <v>50</v>
      </c>
      <c r="B23" s="58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2019-05-13T19:45:31Z</dcterms:created>
  <dcterms:modified xsi:type="dcterms:W3CDTF">2019-05-13T19:46:00Z</dcterms:modified>
</cp:coreProperties>
</file>