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ul" sheetId="1" r:id="rId1"/>
  </sheets>
  <externalReferences>
    <externalReference r:id="rId2"/>
  </externalReferences>
  <definedNames>
    <definedName name="_xlnm.Print_Area" localSheetId="0">Jul!$A$1:$X$23</definedName>
  </definedNames>
  <calcPr calcId="145621"/>
</workbook>
</file>

<file path=xl/calcChain.xml><?xml version="1.0" encoding="utf-8"?>
<calcChain xmlns="http://schemas.openxmlformats.org/spreadsheetml/2006/main">
  <c r="Q21" i="1" l="1"/>
  <c r="X20" i="1"/>
  <c r="W20" i="1"/>
  <c r="U20" i="1"/>
  <c r="S20" i="1"/>
  <c r="T20" i="1" s="1"/>
  <c r="R20" i="1"/>
  <c r="V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P19" i="1"/>
  <c r="J19" i="1"/>
  <c r="I19" i="1"/>
  <c r="H19" i="1"/>
  <c r="G19" i="1"/>
  <c r="F19" i="1"/>
  <c r="E19" i="1"/>
  <c r="D19" i="1"/>
  <c r="C19" i="1"/>
  <c r="B19" i="1"/>
  <c r="A19" i="1"/>
  <c r="X18" i="1"/>
  <c r="W18" i="1"/>
  <c r="U18" i="1"/>
  <c r="S18" i="1"/>
  <c r="T18" i="1" s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V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W21" i="1" s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P21" i="1" l="1"/>
  <c r="R12" i="1"/>
  <c r="T12" i="1" s="1"/>
  <c r="V13" i="1"/>
  <c r="X13" i="1"/>
  <c r="T13" i="1"/>
  <c r="X15" i="1"/>
  <c r="T15" i="1"/>
  <c r="V15" i="1"/>
  <c r="X11" i="1"/>
  <c r="T11" i="1"/>
  <c r="V11" i="1"/>
  <c r="X16" i="1"/>
  <c r="V16" i="1"/>
  <c r="T16" i="1"/>
  <c r="V19" i="1"/>
  <c r="T10" i="1"/>
  <c r="X10" i="1"/>
  <c r="T14" i="1"/>
  <c r="X14" i="1"/>
  <c r="T17" i="1"/>
  <c r="X17" i="1"/>
  <c r="T19" i="1"/>
  <c r="U21" i="1"/>
  <c r="V10" i="1"/>
  <c r="S21" i="1"/>
  <c r="X12" i="1" l="1"/>
  <c r="R21" i="1"/>
  <c r="X21" i="1" s="1"/>
  <c r="V12" i="1"/>
  <c r="V21" i="1"/>
  <c r="T21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<sst xmlns="http://schemas.openxmlformats.org/spreadsheetml/2006/main" count="55" uniqueCount="51">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</sst>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166" fontId="2" fillId="0" borderId="24" xfId="4" applyNumberFormat="1" applyFont="1" applyBorder="1" applyAlignment="1">
      <alignment horizontal="right" vertical="center"/>
    </xf>
    <xf numFmtId="166" fontId="5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5" xfId="2" applyFont="1" applyFill="1" applyBorder="1" applyAlignment="1">
      <alignment horizontal="center" vertical="center" wrapText="1"/>
    </xf>
    <xf numFmtId="166" fontId="5" fillId="0" borderId="26" xfId="4" applyNumberFormat="1" applyFont="1" applyFill="1" applyBorder="1" applyAlignment="1">
      <alignment horizontal="center" vertical="center" wrapText="1"/>
    </xf>
    <xf numFmtId="166" fontId="2" fillId="0" borderId="26" xfId="4" applyNumberFormat="1" applyFont="1" applyFill="1" applyBorder="1" applyAlignment="1">
      <alignment horizontal="right" vertical="center" wrapText="1"/>
    </xf>
    <xf numFmtId="164" fontId="2" fillId="0" borderId="26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2651323.04</v>
          </cell>
          <cell r="N10">
            <v>2651323.04</v>
          </cell>
          <cell r="O10">
            <v>2585875.6</v>
          </cell>
          <cell r="P10">
            <v>2585875.6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464043</v>
          </cell>
          <cell r="N11">
            <v>119570.52</v>
          </cell>
          <cell r="O11">
            <v>55173.02</v>
          </cell>
          <cell r="P11">
            <v>55173.02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15515376</v>
          </cell>
          <cell r="N12">
            <v>15238287.539999999</v>
          </cell>
          <cell r="O12">
            <v>7819568.25</v>
          </cell>
          <cell r="P12">
            <v>7804692.3399999999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620884</v>
          </cell>
          <cell r="N13">
            <v>620790.30000000005</v>
          </cell>
          <cell r="O13">
            <v>620790.30000000005</v>
          </cell>
          <cell r="P13">
            <v>620790.30000000005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47591068.600000001</v>
          </cell>
          <cell r="N14">
            <v>47589476.399999999</v>
          </cell>
          <cell r="O14">
            <v>47589476.399999999</v>
          </cell>
          <cell r="P14">
            <v>47386519.740000002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203196</v>
          </cell>
          <cell r="N15">
            <v>99781.97</v>
          </cell>
          <cell r="O15">
            <v>99781.97</v>
          </cell>
          <cell r="P15">
            <v>99781.97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2568480</v>
          </cell>
          <cell r="N16">
            <v>1807034.04</v>
          </cell>
          <cell r="O16">
            <v>900922.23</v>
          </cell>
          <cell r="P16">
            <v>900922.23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0569</v>
          </cell>
          <cell r="F17" t="str">
            <v>PRESTACAO JURISDICIONAL NA JUSTICA FEDERAL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3963557.41</v>
          </cell>
          <cell r="N17">
            <v>3963557.41</v>
          </cell>
          <cell r="O17">
            <v>2481156.69</v>
          </cell>
          <cell r="P17">
            <v>2481156.69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0569</v>
          </cell>
          <cell r="F18" t="str">
            <v>PRESTACAO JURISDICIONAL NA JUSTICA FEDERAL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7075507.8799999999</v>
          </cell>
          <cell r="N18">
            <v>7075507.8799999999</v>
          </cell>
          <cell r="O18">
            <v>7075507.8799999999</v>
          </cell>
          <cell r="P18">
            <v>7075507.8799999999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0089</v>
          </cell>
          <cell r="F19" t="str">
            <v>PREVIDENCIA DE INATIVOS E PENSIONISTAS DA UNIAO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CONTRIBUICAO PLANO SEGURIDADE SOCIAL SERVIDOR</v>
          </cell>
          <cell r="L19" t="str">
            <v>1</v>
          </cell>
          <cell r="M19">
            <v>4324717.41</v>
          </cell>
          <cell r="N19">
            <v>4324717.41</v>
          </cell>
          <cell r="O19">
            <v>4324717.41</v>
          </cell>
          <cell r="P19">
            <v>4324717.41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0089</v>
          </cell>
          <cell r="F20" t="str">
            <v>PREVIDENCIA DE INATIVOS E PENSIONISTAS DA UNIAO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0169</v>
          </cell>
          <cell r="K20" t="str">
            <v>CONTRIB.PATRONAL P/PLANO DE SEGURID.SOC.SERV.</v>
          </cell>
          <cell r="L20" t="str">
            <v>1</v>
          </cell>
          <cell r="M20">
            <v>5162576.75</v>
          </cell>
          <cell r="N20">
            <v>5162576.75</v>
          </cell>
          <cell r="O20">
            <v>5156526.21</v>
          </cell>
          <cell r="P20">
            <v>5099631.92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showGridLines="0" tabSelected="1" view="pageBreakPreview" zoomScale="85" zoomScaleNormal="70" zoomScaleSheetLayoutView="8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42578125" customWidth="1"/>
    <col min="17" max="17" width="11.42578125" customWidth="1"/>
    <col min="18" max="18" width="18.7109375" customWidth="1"/>
    <col min="19" max="19" width="19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43647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thickBot="1" x14ac:dyDescent="0.25">
      <c r="A10" s="37" t="str">
        <f>+'[1]Access-Jul'!A10</f>
        <v>12101</v>
      </c>
      <c r="B10" s="38" t="str">
        <f>+'[1]Access-Jul'!B10</f>
        <v>JUSTICA FEDERAL DE PRIMEIRO GRAU</v>
      </c>
      <c r="C10" s="39" t="str">
        <f>+CONCATENATE('[1]Access-Jul'!C10,".",'[1]Access-Jul'!D10)</f>
        <v>02.061</v>
      </c>
      <c r="D10" s="39" t="str">
        <f>+CONCATENATE('[1]Access-Jul'!E10,".",'[1]Access-Jul'!G10)</f>
        <v>0569.4224</v>
      </c>
      <c r="E10" s="38" t="str">
        <f>+'[1]Access-Jul'!F10</f>
        <v>PRESTACAO JURISDICIONAL NA JUSTICA FEDERAL</v>
      </c>
      <c r="F10" s="40" t="str">
        <f>+'[1]Access-Jul'!H10</f>
        <v>ASSISTENCIA JURIDICA A PESSOAS CARENTES</v>
      </c>
      <c r="G10" s="37" t="str">
        <f>IF('[1]Access-Jul'!I10="1","F","S")</f>
        <v>F</v>
      </c>
      <c r="H10" s="37" t="str">
        <f>+'[1]Access-Jul'!J10</f>
        <v>0100</v>
      </c>
      <c r="I10" s="41" t="str">
        <f>+'[1]Access-Jul'!K10</f>
        <v>RECURSOS ORDINARIOS</v>
      </c>
      <c r="J10" s="37" t="str">
        <f>+'[1]Access-Jul'!L10</f>
        <v>3</v>
      </c>
      <c r="K10" s="42"/>
      <c r="L10" s="43"/>
      <c r="M10" s="43"/>
      <c r="N10" s="44">
        <f t="shared" ref="N10:N16" si="0">K10+L10-M10</f>
        <v>0</v>
      </c>
      <c r="O10" s="42"/>
      <c r="P10" s="45">
        <f>+'[1]Access-Jul'!M10</f>
        <v>2651323.04</v>
      </c>
      <c r="Q10" s="45"/>
      <c r="R10" s="45">
        <f t="shared" ref="R10:R20" si="1">N10-O10+P10+Q10</f>
        <v>2651323.04</v>
      </c>
      <c r="S10" s="45">
        <f>+'[1]Access-Jul'!N10</f>
        <v>2651323.04</v>
      </c>
      <c r="T10" s="46">
        <f t="shared" ref="T10:T21" si="2">IF(R10&gt;0,S10/R10,0)</f>
        <v>1</v>
      </c>
      <c r="U10" s="45">
        <f>+'[1]Access-Jul'!O10</f>
        <v>2585875.6</v>
      </c>
      <c r="V10" s="46">
        <f t="shared" ref="V10:V21" si="3">IF(R10&gt;0,U10/R10,0)</f>
        <v>0.97531517698424253</v>
      </c>
      <c r="W10" s="45">
        <f>+'[1]Access-Jul'!P10</f>
        <v>2585875.6</v>
      </c>
      <c r="X10" s="46">
        <f t="shared" ref="X10:X21" si="4">IF(R10&gt;0,W10/R10,0)</f>
        <v>0.97531517698424253</v>
      </c>
    </row>
    <row r="11" spans="1:24" ht="30.75" customHeight="1" thickBot="1" x14ac:dyDescent="0.25">
      <c r="A11" s="37" t="str">
        <f>+'[1]Access-Jul'!A11</f>
        <v>12101</v>
      </c>
      <c r="B11" s="38" t="str">
        <f>+'[1]Access-Jul'!B11</f>
        <v>JUSTICA FEDERAL DE PRIMEIRO GRAU</v>
      </c>
      <c r="C11" s="39" t="str">
        <f>+CONCATENATE('[1]Access-Jul'!C11,".",'[1]Access-Jul'!D11)</f>
        <v>02.061</v>
      </c>
      <c r="D11" s="39" t="str">
        <f>+CONCATENATE('[1]Access-Jul'!E11,".",'[1]Access-Jul'!G11)</f>
        <v>0569.4257</v>
      </c>
      <c r="E11" s="38" t="str">
        <f>+'[1]Access-Jul'!F11</f>
        <v>PRESTACAO JURISDICIONAL NA JUSTICA FEDERAL</v>
      </c>
      <c r="F11" s="40" t="str">
        <f>+'[1]Access-Jul'!H11</f>
        <v>JULGAMENTO DE CAUSAS NA JUSTICA FEDERAL</v>
      </c>
      <c r="G11" s="37" t="str">
        <f>IF('[1]Access-Jul'!I11="1","F","S")</f>
        <v>F</v>
      </c>
      <c r="H11" s="37" t="str">
        <f>+'[1]Access-Jul'!J11</f>
        <v>0100</v>
      </c>
      <c r="I11" s="41" t="str">
        <f>+'[1]Access-Jul'!K11</f>
        <v>RECURSOS ORDINARIOS</v>
      </c>
      <c r="J11" s="37" t="str">
        <f>+'[1]Access-Jul'!L11</f>
        <v>4</v>
      </c>
      <c r="K11" s="42"/>
      <c r="L11" s="43"/>
      <c r="M11" s="43"/>
      <c r="N11" s="44">
        <f t="shared" si="0"/>
        <v>0</v>
      </c>
      <c r="O11" s="42"/>
      <c r="P11" s="45">
        <f>+'[1]Access-Jul'!M11</f>
        <v>464043</v>
      </c>
      <c r="Q11" s="45"/>
      <c r="R11" s="45">
        <f t="shared" si="1"/>
        <v>464043</v>
      </c>
      <c r="S11" s="45">
        <f>+'[1]Access-Jul'!N11</f>
        <v>119570.52</v>
      </c>
      <c r="T11" s="46">
        <f t="shared" si="2"/>
        <v>0.25767120719416087</v>
      </c>
      <c r="U11" s="45">
        <f>+'[1]Access-Jul'!O11</f>
        <v>55173.02</v>
      </c>
      <c r="V11" s="46">
        <f t="shared" si="3"/>
        <v>0.1188963522776984</v>
      </c>
      <c r="W11" s="45">
        <f>+'[1]Access-Jul'!P11</f>
        <v>55173.02</v>
      </c>
      <c r="X11" s="46">
        <f t="shared" si="4"/>
        <v>0.1188963522776984</v>
      </c>
    </row>
    <row r="12" spans="1:24" ht="30.75" customHeight="1" thickBot="1" x14ac:dyDescent="0.25">
      <c r="A12" s="37" t="str">
        <f>+'[1]Access-Jul'!A12</f>
        <v>12101</v>
      </c>
      <c r="B12" s="38" t="str">
        <f>+'[1]Access-Jul'!B12</f>
        <v>JUSTICA FEDERAL DE PRIMEIRO GRAU</v>
      </c>
      <c r="C12" s="39" t="str">
        <f>+CONCATENATE('[1]Access-Jul'!C12,".",'[1]Access-Jul'!D12)</f>
        <v>02.061</v>
      </c>
      <c r="D12" s="39" t="str">
        <f>+CONCATENATE('[1]Access-Jul'!E12,".",'[1]Access-Jul'!G12)</f>
        <v>0569.4257</v>
      </c>
      <c r="E12" s="38" t="str">
        <f>+'[1]Access-Jul'!F12</f>
        <v>PRESTACAO JURISDICIONAL NA JUSTICA FEDERAL</v>
      </c>
      <c r="F12" s="40" t="str">
        <f>+'[1]Access-Jul'!H12</f>
        <v>JULGAMENTO DE CAUSAS NA JUSTICA FEDERAL</v>
      </c>
      <c r="G12" s="37" t="str">
        <f>IF('[1]Access-Jul'!I12="1","F","S")</f>
        <v>F</v>
      </c>
      <c r="H12" s="37" t="str">
        <f>+'[1]Access-Jul'!J12</f>
        <v>0100</v>
      </c>
      <c r="I12" s="41" t="str">
        <f>+'[1]Access-Jul'!K12</f>
        <v>RECURSOS ORDINARIOS</v>
      </c>
      <c r="J12" s="37" t="str">
        <f>+'[1]Access-Jul'!L12</f>
        <v>3</v>
      </c>
      <c r="K12" s="42"/>
      <c r="L12" s="43"/>
      <c r="M12" s="43"/>
      <c r="N12" s="44">
        <f t="shared" si="0"/>
        <v>0</v>
      </c>
      <c r="O12" s="42"/>
      <c r="P12" s="45">
        <f>+'[1]Access-Jul'!M12</f>
        <v>15515376</v>
      </c>
      <c r="Q12" s="45"/>
      <c r="R12" s="45">
        <f t="shared" si="1"/>
        <v>15515376</v>
      </c>
      <c r="S12" s="45">
        <f>+'[1]Access-Jul'!N12</f>
        <v>15238287.539999999</v>
      </c>
      <c r="T12" s="46">
        <f t="shared" si="2"/>
        <v>0.98214104124837187</v>
      </c>
      <c r="U12" s="45">
        <f>+'[1]Access-Jul'!O12</f>
        <v>7819568.25</v>
      </c>
      <c r="V12" s="46">
        <f t="shared" si="3"/>
        <v>0.50398831778230835</v>
      </c>
      <c r="W12" s="45">
        <f>+'[1]Access-Jul'!P12</f>
        <v>7804692.3399999999</v>
      </c>
      <c r="X12" s="46">
        <f t="shared" si="4"/>
        <v>0.50302953276801021</v>
      </c>
    </row>
    <row r="13" spans="1:24" ht="30.75" customHeight="1" thickBot="1" x14ac:dyDescent="0.25">
      <c r="A13" s="37" t="str">
        <f>+'[1]Access-Jul'!A13</f>
        <v>12101</v>
      </c>
      <c r="B13" s="38" t="str">
        <f>+'[1]Access-Jul'!B13</f>
        <v>JUSTICA FEDERAL DE PRIMEIRO GRAU</v>
      </c>
      <c r="C13" s="39" t="str">
        <f>+CONCATENATE('[1]Access-Jul'!C13,".",'[1]Access-Jul'!D13)</f>
        <v>02.061</v>
      </c>
      <c r="D13" s="39" t="str">
        <f>+CONCATENATE('[1]Access-Jul'!E13,".",'[1]Access-Jul'!G13)</f>
        <v>0569.4257</v>
      </c>
      <c r="E13" s="38" t="str">
        <f>+'[1]Access-Jul'!F13</f>
        <v>PRESTACAO JURISDICIONAL NA JUSTICA FEDERAL</v>
      </c>
      <c r="F13" s="40" t="str">
        <f>+'[1]Access-Jul'!H13</f>
        <v>JULGAMENTO DE CAUSAS NA JUSTICA FEDERAL</v>
      </c>
      <c r="G13" s="37" t="str">
        <f>IF('[1]Access-Jul'!I13="1","F","S")</f>
        <v>F</v>
      </c>
      <c r="H13" s="37" t="str">
        <f>+'[1]Access-Jul'!J13</f>
        <v>0181</v>
      </c>
      <c r="I13" s="41" t="str">
        <f>+'[1]Access-Jul'!K13</f>
        <v>RECURSOS DE CONVENIOS</v>
      </c>
      <c r="J13" s="37" t="str">
        <f>+'[1]Access-Jul'!L13</f>
        <v>4</v>
      </c>
      <c r="K13" s="42"/>
      <c r="L13" s="43"/>
      <c r="M13" s="43"/>
      <c r="N13" s="44">
        <f t="shared" si="0"/>
        <v>0</v>
      </c>
      <c r="O13" s="42"/>
      <c r="P13" s="45">
        <f>+'[1]Access-Jul'!M13</f>
        <v>620884</v>
      </c>
      <c r="Q13" s="45"/>
      <c r="R13" s="45">
        <f t="shared" si="1"/>
        <v>620884</v>
      </c>
      <c r="S13" s="45">
        <f>+'[1]Access-Jul'!N13</f>
        <v>620790.30000000005</v>
      </c>
      <c r="T13" s="46">
        <f t="shared" si="2"/>
        <v>0.99984908614169477</v>
      </c>
      <c r="U13" s="45">
        <f>+'[1]Access-Jul'!O13</f>
        <v>620790.30000000005</v>
      </c>
      <c r="V13" s="46">
        <f t="shared" si="3"/>
        <v>0.99984908614169477</v>
      </c>
      <c r="W13" s="45">
        <f>+'[1]Access-Jul'!P13</f>
        <v>620790.30000000005</v>
      </c>
      <c r="X13" s="46">
        <f t="shared" si="4"/>
        <v>0.99984908614169477</v>
      </c>
    </row>
    <row r="14" spans="1:24" ht="30.75" customHeight="1" thickBot="1" x14ac:dyDescent="0.25">
      <c r="A14" s="37" t="str">
        <f>+'[1]Access-Jul'!A14</f>
        <v>12101</v>
      </c>
      <c r="B14" s="38" t="str">
        <f>+'[1]Access-Jul'!B14</f>
        <v>JUSTICA FEDERAL DE PRIMEIRO GRAU</v>
      </c>
      <c r="C14" s="39" t="str">
        <f>+CONCATENATE('[1]Access-Jul'!C14,".",'[1]Access-Jul'!D14)</f>
        <v>02.122</v>
      </c>
      <c r="D14" s="39" t="str">
        <f>+CONCATENATE('[1]Access-Jul'!E14,".",'[1]Access-Jul'!G14)</f>
        <v>0569.20TP</v>
      </c>
      <c r="E14" s="38" t="str">
        <f>+'[1]Access-Jul'!F14</f>
        <v>PRESTACAO JURISDICIONAL NA JUSTICA FEDERAL</v>
      </c>
      <c r="F14" s="40" t="str">
        <f>+'[1]Access-Jul'!H14</f>
        <v>ATIVOS CIVIS DA UNIAO</v>
      </c>
      <c r="G14" s="37" t="str">
        <f>IF('[1]Access-Jul'!I14="1","F","S")</f>
        <v>F</v>
      </c>
      <c r="H14" s="37" t="str">
        <f>+'[1]Access-Jul'!J14</f>
        <v>0100</v>
      </c>
      <c r="I14" s="41" t="str">
        <f>+'[1]Access-Jul'!K14</f>
        <v>RECURSOS ORDINARIOS</v>
      </c>
      <c r="J14" s="37" t="str">
        <f>+'[1]Access-Jul'!L14</f>
        <v>1</v>
      </c>
      <c r="K14" s="42"/>
      <c r="L14" s="43"/>
      <c r="M14" s="43"/>
      <c r="N14" s="44">
        <f t="shared" si="0"/>
        <v>0</v>
      </c>
      <c r="O14" s="42"/>
      <c r="P14" s="45">
        <f>+'[1]Access-Jul'!M14</f>
        <v>47591068.600000001</v>
      </c>
      <c r="Q14" s="45"/>
      <c r="R14" s="45">
        <f t="shared" si="1"/>
        <v>47591068.600000001</v>
      </c>
      <c r="S14" s="45">
        <f>+'[1]Access-Jul'!N14</f>
        <v>47589476.399999999</v>
      </c>
      <c r="T14" s="46">
        <f t="shared" si="2"/>
        <v>0.99996654414269648</v>
      </c>
      <c r="U14" s="45">
        <f>+'[1]Access-Jul'!O14</f>
        <v>47589476.399999999</v>
      </c>
      <c r="V14" s="46">
        <f t="shared" si="3"/>
        <v>0.99996654414269648</v>
      </c>
      <c r="W14" s="45">
        <f>+'[1]Access-Jul'!P14</f>
        <v>47386519.740000002</v>
      </c>
      <c r="X14" s="46">
        <f t="shared" si="4"/>
        <v>0.99570194857948624</v>
      </c>
    </row>
    <row r="15" spans="1:24" ht="30.75" customHeight="1" thickBot="1" x14ac:dyDescent="0.25">
      <c r="A15" s="37" t="str">
        <f>+'[1]Access-Jul'!A15</f>
        <v>12101</v>
      </c>
      <c r="B15" s="38" t="str">
        <f>+'[1]Access-Jul'!B15</f>
        <v>JUSTICA FEDERAL DE PRIMEIRO GRAU</v>
      </c>
      <c r="C15" s="39" t="str">
        <f>+CONCATENATE('[1]Access-Jul'!C15,".",'[1]Access-Jul'!D15)</f>
        <v>02.122</v>
      </c>
      <c r="D15" s="39" t="str">
        <f>+CONCATENATE('[1]Access-Jul'!E15,".",'[1]Access-Jul'!G15)</f>
        <v>0569.216H</v>
      </c>
      <c r="E15" s="38" t="str">
        <f>+'[1]Access-Jul'!F15</f>
        <v>PRESTACAO JURISDICIONAL NA JUSTICA FEDERAL</v>
      </c>
      <c r="F15" s="40" t="str">
        <f>+'[1]Access-Jul'!H15</f>
        <v>AJUDA DE CUSTO PARA MORADIA OU AUXILIO-MORADIA A AGENTES PUB</v>
      </c>
      <c r="G15" s="37" t="str">
        <f>IF('[1]Access-Jul'!I15="1","F","S")</f>
        <v>F</v>
      </c>
      <c r="H15" s="37" t="str">
        <f>+'[1]Access-Jul'!J15</f>
        <v>0100</v>
      </c>
      <c r="I15" s="41" t="str">
        <f>+'[1]Access-Jul'!K15</f>
        <v>RECURSOS ORDINARIOS</v>
      </c>
      <c r="J15" s="37" t="str">
        <f>+'[1]Access-Jul'!L15</f>
        <v>3</v>
      </c>
      <c r="K15" s="42"/>
      <c r="L15" s="43"/>
      <c r="M15" s="43"/>
      <c r="N15" s="44">
        <f t="shared" si="0"/>
        <v>0</v>
      </c>
      <c r="O15" s="42"/>
      <c r="P15" s="45">
        <f>+'[1]Access-Jul'!M15</f>
        <v>203196</v>
      </c>
      <c r="Q15" s="45"/>
      <c r="R15" s="45">
        <f t="shared" si="1"/>
        <v>203196</v>
      </c>
      <c r="S15" s="45">
        <f>+'[1]Access-Jul'!N15</f>
        <v>99781.97</v>
      </c>
      <c r="T15" s="46">
        <f t="shared" si="2"/>
        <v>0.49106266855646763</v>
      </c>
      <c r="U15" s="45">
        <f>+'[1]Access-Jul'!O15</f>
        <v>99781.97</v>
      </c>
      <c r="V15" s="46">
        <f t="shared" si="3"/>
        <v>0.49106266855646763</v>
      </c>
      <c r="W15" s="45">
        <f>+'[1]Access-Jul'!P15</f>
        <v>99781.97</v>
      </c>
      <c r="X15" s="46">
        <f t="shared" si="4"/>
        <v>0.49106266855646763</v>
      </c>
    </row>
    <row r="16" spans="1:24" ht="30.75" customHeight="1" x14ac:dyDescent="0.2">
      <c r="A16" s="37" t="str">
        <f>+'[1]Access-Jul'!A16</f>
        <v>12101</v>
      </c>
      <c r="B16" s="38" t="str">
        <f>+'[1]Access-Jul'!B16</f>
        <v>JUSTICA FEDERAL DE PRIMEIRO GRAU</v>
      </c>
      <c r="C16" s="39" t="str">
        <f>+CONCATENATE('[1]Access-Jul'!C16,".",'[1]Access-Jul'!D16)</f>
        <v>02.301</v>
      </c>
      <c r="D16" s="39" t="str">
        <f>+CONCATENATE('[1]Access-Jul'!E16,".",'[1]Access-Jul'!G16)</f>
        <v>0569.2004</v>
      </c>
      <c r="E16" s="38" t="str">
        <f>+'[1]Access-Jul'!F16</f>
        <v>PRESTACAO JURISDICIONAL NA JUSTICA FEDERAL</v>
      </c>
      <c r="F16" s="40" t="str">
        <f>+'[1]Access-Jul'!H16</f>
        <v>ASSISTENCIA MEDICA E ODONTOLOGICA AOS SERVIDORES CIVIS, EMPR</v>
      </c>
      <c r="G16" s="37" t="str">
        <f>IF('[1]Access-Jul'!I16="1","F","S")</f>
        <v>S</v>
      </c>
      <c r="H16" s="37" t="str">
        <f>+'[1]Access-Jul'!J16</f>
        <v>0100</v>
      </c>
      <c r="I16" s="41" t="str">
        <f>+'[1]Access-Jul'!K16</f>
        <v>RECURSOS ORDINARIOS</v>
      </c>
      <c r="J16" s="37" t="str">
        <f>+'[1]Access-Jul'!L16</f>
        <v>3</v>
      </c>
      <c r="K16" s="42"/>
      <c r="L16" s="43"/>
      <c r="M16" s="43"/>
      <c r="N16" s="44">
        <f t="shared" si="0"/>
        <v>0</v>
      </c>
      <c r="O16" s="42"/>
      <c r="P16" s="45">
        <f>+'[1]Access-Jul'!M16</f>
        <v>2568480</v>
      </c>
      <c r="Q16" s="45"/>
      <c r="R16" s="45">
        <f t="shared" si="1"/>
        <v>2568480</v>
      </c>
      <c r="S16" s="45">
        <f>+'[1]Access-Jul'!N16</f>
        <v>1807034.04</v>
      </c>
      <c r="T16" s="46">
        <f t="shared" si="2"/>
        <v>0.70354218837600446</v>
      </c>
      <c r="U16" s="45">
        <f>+'[1]Access-Jul'!O16</f>
        <v>900922.23</v>
      </c>
      <c r="V16" s="46">
        <f t="shared" si="3"/>
        <v>0.35076085077555597</v>
      </c>
      <c r="W16" s="45">
        <f>+'[1]Access-Jul'!P16</f>
        <v>900922.23</v>
      </c>
      <c r="X16" s="46">
        <f t="shared" si="4"/>
        <v>0.35076085077555597</v>
      </c>
    </row>
    <row r="17" spans="1:24" ht="30.75" customHeight="1" x14ac:dyDescent="0.2">
      <c r="A17" s="47" t="str">
        <f>+'[1]Access-Jul'!A17</f>
        <v>12101</v>
      </c>
      <c r="B17" s="48" t="str">
        <f>+'[1]Access-Jul'!B17</f>
        <v>JUSTICA FEDERAL DE PRIMEIRO GRAU</v>
      </c>
      <c r="C17" s="47" t="str">
        <f>+CONCATENATE('[1]Access-Jul'!C17,".",'[1]Access-Jul'!D17)</f>
        <v>02.331</v>
      </c>
      <c r="D17" s="47" t="str">
        <f>+CONCATENATE('[1]Access-Jul'!E17,".",'[1]Access-Jul'!G17)</f>
        <v>0569.212B</v>
      </c>
      <c r="E17" s="48" t="str">
        <f>+'[1]Access-Jul'!F17</f>
        <v>PRESTACAO JURISDICIONAL NA JUSTICA FEDERAL</v>
      </c>
      <c r="F17" s="48" t="str">
        <f>+'[1]Access-Jul'!H17</f>
        <v>BENEFICIOS OBRIGATORIOS AOS SERVIDORES CIVIS, EMPREGADOS, MI</v>
      </c>
      <c r="G17" s="47" t="str">
        <f>IF('[1]Access-Jul'!I17="1","F","S")</f>
        <v>F</v>
      </c>
      <c r="H17" s="47" t="str">
        <f>+'[1]Access-Jul'!J17</f>
        <v>0100</v>
      </c>
      <c r="I17" s="48" t="str">
        <f>+'[1]Access-Jul'!K17</f>
        <v>RECURSOS ORDINARIOS</v>
      </c>
      <c r="J17" s="47" t="str">
        <f>+'[1]Access-Jul'!L17</f>
        <v>3</v>
      </c>
      <c r="K17" s="49"/>
      <c r="L17" s="49"/>
      <c r="M17" s="49"/>
      <c r="N17" s="50">
        <v>0</v>
      </c>
      <c r="O17" s="49"/>
      <c r="P17" s="49">
        <f>+'[1]Access-Jul'!M17</f>
        <v>3963557.41</v>
      </c>
      <c r="Q17" s="49"/>
      <c r="R17" s="49">
        <f t="shared" si="1"/>
        <v>3963557.41</v>
      </c>
      <c r="S17" s="49">
        <f>+'[1]Access-Jul'!N17</f>
        <v>3963557.41</v>
      </c>
      <c r="T17" s="51">
        <f t="shared" si="2"/>
        <v>1</v>
      </c>
      <c r="U17" s="49">
        <f>+'[1]Access-Jul'!O17</f>
        <v>2481156.69</v>
      </c>
      <c r="V17" s="51">
        <f t="shared" si="3"/>
        <v>0.6259923683053199</v>
      </c>
      <c r="W17" s="49">
        <f>+'[1]Access-Jul'!P17</f>
        <v>2481156.69</v>
      </c>
      <c r="X17" s="51">
        <f t="shared" si="4"/>
        <v>0.6259923683053199</v>
      </c>
    </row>
    <row r="18" spans="1:24" ht="30.75" customHeight="1" x14ac:dyDescent="0.2">
      <c r="A18" s="47" t="str">
        <f>+'[1]Access-Jul'!A18</f>
        <v>12101</v>
      </c>
      <c r="B18" s="48" t="str">
        <f>+'[1]Access-Jul'!B18</f>
        <v>JUSTICA FEDERAL DE PRIMEIRO GRAU</v>
      </c>
      <c r="C18" s="47" t="str">
        <f>+CONCATENATE('[1]Access-Jul'!C18,".",'[1]Access-Jul'!D18)</f>
        <v>02.846</v>
      </c>
      <c r="D18" s="47" t="str">
        <f>+CONCATENATE('[1]Access-Jul'!E18,".",'[1]Access-Jul'!G18)</f>
        <v>0569.09HB</v>
      </c>
      <c r="E18" s="48" t="str">
        <f>+'[1]Access-Jul'!F18</f>
        <v>PRESTACAO JURISDICIONAL NA JUSTICA FEDERAL</v>
      </c>
      <c r="F18" s="48" t="str">
        <f>+'[1]Access-Jul'!H18</f>
        <v>CONTRIBUICAO DA UNIAO, DE SUAS AUTARQUIAS E FUNDACOES PARA O</v>
      </c>
      <c r="G18" s="47" t="str">
        <f>IF('[1]Access-Jul'!I18="1","F","S")</f>
        <v>F</v>
      </c>
      <c r="H18" s="47" t="str">
        <f>+'[1]Access-Jul'!J18</f>
        <v>0100</v>
      </c>
      <c r="I18" s="48" t="str">
        <f>+'[1]Access-Jul'!K18</f>
        <v>RECURSOS ORDINARIOS</v>
      </c>
      <c r="J18" s="47" t="str">
        <f>+'[1]Access-Jul'!L18</f>
        <v>1</v>
      </c>
      <c r="K18" s="50"/>
      <c r="L18" s="50"/>
      <c r="M18" s="50"/>
      <c r="N18" s="50">
        <v>0</v>
      </c>
      <c r="O18" s="50"/>
      <c r="P18" s="49">
        <f>+'[1]Access-Jul'!M18</f>
        <v>7075507.8799999999</v>
      </c>
      <c r="Q18" s="49"/>
      <c r="R18" s="49">
        <f t="shared" si="1"/>
        <v>7075507.8799999999</v>
      </c>
      <c r="S18" s="49">
        <f>+'[1]Access-Jul'!N18</f>
        <v>7075507.8799999999</v>
      </c>
      <c r="T18" s="51">
        <f t="shared" si="2"/>
        <v>1</v>
      </c>
      <c r="U18" s="49">
        <f>+'[1]Access-Jul'!O18</f>
        <v>7075507.8799999999</v>
      </c>
      <c r="V18" s="51">
        <f t="shared" si="3"/>
        <v>1</v>
      </c>
      <c r="W18" s="49">
        <f>+'[1]Access-Jul'!P18</f>
        <v>7075507.8799999999</v>
      </c>
      <c r="X18" s="51">
        <f t="shared" si="4"/>
        <v>1</v>
      </c>
    </row>
    <row r="19" spans="1:24" ht="30.75" customHeight="1" x14ac:dyDescent="0.2">
      <c r="A19" s="47" t="str">
        <f>+'[1]Access-Jul'!A19</f>
        <v>12101</v>
      </c>
      <c r="B19" s="48" t="str">
        <f>+'[1]Access-Jul'!B19</f>
        <v>JUSTICA FEDERAL DE PRIMEIRO GRAU</v>
      </c>
      <c r="C19" s="47" t="str">
        <f>+CONCATENATE('[1]Access-Jul'!C19,".",'[1]Access-Jul'!D19)</f>
        <v>09.272</v>
      </c>
      <c r="D19" s="47" t="str">
        <f>+CONCATENATE('[1]Access-Jul'!E19,".",'[1]Access-Jul'!G19)</f>
        <v>0089.0181</v>
      </c>
      <c r="E19" s="48" t="str">
        <f>+'[1]Access-Jul'!F19</f>
        <v>PREVIDENCIA DE INATIVOS E PENSIONISTAS DA UNIAO</v>
      </c>
      <c r="F19" s="48" t="str">
        <f>+'[1]Access-Jul'!H19</f>
        <v>APOSENTADORIAS E PENSOES CIVIS DA UNIAO</v>
      </c>
      <c r="G19" s="47" t="str">
        <f>IF('[1]Access-Jul'!I19="1","F","S")</f>
        <v>S</v>
      </c>
      <c r="H19" s="47" t="str">
        <f>+'[1]Access-Jul'!J19</f>
        <v>0156</v>
      </c>
      <c r="I19" s="48" t="str">
        <f>+'[1]Access-Jul'!K19</f>
        <v>CONTRIBUICAO PLANO SEGURIDADE SOCIAL SERVIDOR</v>
      </c>
      <c r="J19" s="47" t="str">
        <f>+'[1]Access-Jul'!L19</f>
        <v>1</v>
      </c>
      <c r="K19" s="50"/>
      <c r="L19" s="50"/>
      <c r="M19" s="50"/>
      <c r="N19" s="50">
        <v>0</v>
      </c>
      <c r="O19" s="50"/>
      <c r="P19" s="49">
        <f>+'[1]Access-Jul'!M19</f>
        <v>4324717.41</v>
      </c>
      <c r="Q19" s="49"/>
      <c r="R19" s="49">
        <f t="shared" si="1"/>
        <v>4324717.41</v>
      </c>
      <c r="S19" s="49">
        <f>+'[1]Access-Jul'!N19</f>
        <v>4324717.41</v>
      </c>
      <c r="T19" s="51">
        <f t="shared" si="2"/>
        <v>1</v>
      </c>
      <c r="U19" s="49">
        <f>+'[1]Access-Jul'!O19</f>
        <v>4324717.41</v>
      </c>
      <c r="V19" s="51">
        <f t="shared" si="3"/>
        <v>1</v>
      </c>
      <c r="W19" s="49">
        <f>+'[1]Access-Jul'!P19</f>
        <v>4324717.41</v>
      </c>
      <c r="X19" s="51">
        <f t="shared" si="4"/>
        <v>1</v>
      </c>
    </row>
    <row r="20" spans="1:24" ht="30.75" customHeight="1" thickBot="1" x14ac:dyDescent="0.25">
      <c r="A20" s="47" t="str">
        <f>+'[1]Access-Jul'!A20</f>
        <v>12101</v>
      </c>
      <c r="B20" s="48" t="str">
        <f>+'[1]Access-Jul'!B20</f>
        <v>JUSTICA FEDERAL DE PRIMEIRO GRAU</v>
      </c>
      <c r="C20" s="47" t="str">
        <f>+CONCATENATE('[1]Access-Jul'!C20,".",'[1]Access-Jul'!D20)</f>
        <v>09.272</v>
      </c>
      <c r="D20" s="47" t="str">
        <f>+CONCATENATE('[1]Access-Jul'!E20,".",'[1]Access-Jul'!G20)</f>
        <v>0089.0181</v>
      </c>
      <c r="E20" s="48" t="str">
        <f>+'[1]Access-Jul'!F20</f>
        <v>PREVIDENCIA DE INATIVOS E PENSIONISTAS DA UNIAO</v>
      </c>
      <c r="F20" s="48" t="str">
        <f>+'[1]Access-Jul'!H20</f>
        <v>APOSENTADORIAS E PENSOES CIVIS DA UNIAO</v>
      </c>
      <c r="G20" s="47" t="str">
        <f>IF('[1]Access-Jul'!I20="1","F","S")</f>
        <v>S</v>
      </c>
      <c r="H20" s="47" t="str">
        <f>+'[1]Access-Jul'!J20</f>
        <v>0169</v>
      </c>
      <c r="I20" s="48" t="str">
        <f>+'[1]Access-Jul'!K20</f>
        <v>CONTRIB.PATRONAL P/PLANO DE SEGURID.SOC.SERV.</v>
      </c>
      <c r="J20" s="47" t="str">
        <f>+'[1]Access-Jul'!L20</f>
        <v>1</v>
      </c>
      <c r="K20" s="50"/>
      <c r="L20" s="50"/>
      <c r="M20" s="50"/>
      <c r="N20" s="50">
        <v>0</v>
      </c>
      <c r="O20" s="50"/>
      <c r="P20" s="49">
        <f>+'[1]Access-Jul'!M20</f>
        <v>5162576.75</v>
      </c>
      <c r="Q20" s="49"/>
      <c r="R20" s="49">
        <f t="shared" si="1"/>
        <v>5162576.75</v>
      </c>
      <c r="S20" s="49">
        <f>+'[1]Access-Jul'!N20</f>
        <v>5162576.75</v>
      </c>
      <c r="T20" s="51">
        <f t="shared" si="2"/>
        <v>1</v>
      </c>
      <c r="U20" s="49">
        <f>+'[1]Access-Jul'!O20</f>
        <v>5156526.21</v>
      </c>
      <c r="V20" s="51">
        <f t="shared" si="3"/>
        <v>0.99882799999050864</v>
      </c>
      <c r="W20" s="49">
        <f>+'[1]Access-Jul'!P20</f>
        <v>5099631.92</v>
      </c>
      <c r="X20" s="51">
        <f t="shared" si="4"/>
        <v>0.987807478116427</v>
      </c>
    </row>
    <row r="21" spans="1:24" ht="30.75" customHeight="1" thickBot="1" x14ac:dyDescent="0.25">
      <c r="A21" s="14" t="s">
        <v>48</v>
      </c>
      <c r="B21" s="52"/>
      <c r="C21" s="52"/>
      <c r="D21" s="52"/>
      <c r="E21" s="52"/>
      <c r="F21" s="52"/>
      <c r="G21" s="52"/>
      <c r="H21" s="52"/>
      <c r="I21" s="52"/>
      <c r="J21" s="15"/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4">
        <f>SUM(P10:P20)</f>
        <v>90140730.089999989</v>
      </c>
      <c r="Q21" s="54">
        <f>SUM(Q10:Q20)</f>
        <v>0</v>
      </c>
      <c r="R21" s="54">
        <f>SUM(R10:R20)</f>
        <v>90140730.089999989</v>
      </c>
      <c r="S21" s="54">
        <f>SUM(S10:S20)</f>
        <v>88652623.25999999</v>
      </c>
      <c r="T21" s="55">
        <f t="shared" si="2"/>
        <v>0.98349129379677513</v>
      </c>
      <c r="U21" s="54">
        <f>SUM(U10:U20)</f>
        <v>78709495.959999979</v>
      </c>
      <c r="V21" s="55">
        <f t="shared" si="3"/>
        <v>0.87318458460912596</v>
      </c>
      <c r="W21" s="54">
        <f>SUM(W10:W20)</f>
        <v>78434769.099999994</v>
      </c>
      <c r="X21" s="55">
        <f t="shared" si="4"/>
        <v>0.87013682961839434</v>
      </c>
    </row>
    <row r="22" spans="1:24" x14ac:dyDescent="0.2">
      <c r="A22" s="2" t="s">
        <v>49</v>
      </c>
      <c r="B22" s="2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  <row r="23" spans="1:24" x14ac:dyDescent="0.2">
      <c r="A23" s="2" t="s">
        <v>50</v>
      </c>
      <c r="B23" s="56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2019-08-13T20:46:16Z</dcterms:created>
  <dcterms:modified xsi:type="dcterms:W3CDTF">2019-08-13T20:46:57Z</dcterms:modified>
</cp:coreProperties>
</file>