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Fev!$A$1:$X$22</definedName>
  </definedNames>
  <calcPr calcId="145621"/>
</workbook>
</file>

<file path=xl/calcChain.xml><?xml version="1.0" encoding="utf-8"?>
<calcChain xmlns="http://schemas.openxmlformats.org/spreadsheetml/2006/main">
  <c r="U20" i="1" l="1"/>
  <c r="Q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P10" i="1"/>
  <c r="P20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6" i="1" l="1"/>
  <c r="X16" i="1"/>
  <c r="T16" i="1"/>
  <c r="V12" i="1"/>
  <c r="X12" i="1"/>
  <c r="T12" i="1"/>
  <c r="V10" i="1"/>
  <c r="R20" i="1"/>
  <c r="X10" i="1"/>
  <c r="T10" i="1"/>
  <c r="V14" i="1"/>
  <c r="X14" i="1"/>
  <c r="T14" i="1"/>
  <c r="V17" i="1"/>
  <c r="V19" i="1"/>
  <c r="V11" i="1"/>
  <c r="V13" i="1"/>
  <c r="T11" i="1"/>
  <c r="T13" i="1"/>
  <c r="T15" i="1"/>
  <c r="X15" i="1"/>
  <c r="T17" i="1"/>
  <c r="T19" i="1"/>
  <c r="S20" i="1"/>
  <c r="X20" i="1" l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<sst xmlns="http://schemas.openxmlformats.org/spreadsheetml/2006/main" count="55" uniqueCount="51">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</sst>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3" fillId="0" borderId="0" xfId="0" applyFont="1"/>
    <xf numFmtId="0" fontId="5" fillId="0" borderId="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10916</v>
          </cell>
          <cell r="N10">
            <v>10916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13052115</v>
          </cell>
          <cell r="N11">
            <v>9916036.1400000006</v>
          </cell>
          <cell r="O11">
            <v>1153825</v>
          </cell>
          <cell r="P11">
            <v>1153825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15273364.99</v>
          </cell>
          <cell r="N12">
            <v>15271777.890000001</v>
          </cell>
          <cell r="O12">
            <v>15271777.890000001</v>
          </cell>
          <cell r="P12">
            <v>15052166.49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196632</v>
          </cell>
          <cell r="N13">
            <v>196632</v>
          </cell>
          <cell r="O13">
            <v>25474.94</v>
          </cell>
          <cell r="P13">
            <v>25474.94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29494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2567310</v>
          </cell>
          <cell r="N15">
            <v>1895750.39</v>
          </cell>
          <cell r="O15">
            <v>165492.76</v>
          </cell>
          <cell r="P15">
            <v>165492.76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4226834.25</v>
          </cell>
          <cell r="N16">
            <v>4226834.25</v>
          </cell>
          <cell r="O16">
            <v>704113.48</v>
          </cell>
          <cell r="P16">
            <v>704113.48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2000229.76</v>
          </cell>
          <cell r="N17">
            <v>2000229.76</v>
          </cell>
          <cell r="O17">
            <v>2000229.76</v>
          </cell>
          <cell r="P17">
            <v>2000229.76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CONTRIBUICAO PLANO SEGURIDADE SOCIAL SERVIDOR</v>
          </cell>
          <cell r="L18" t="str">
            <v>1</v>
          </cell>
          <cell r="M18">
            <v>3325048.6</v>
          </cell>
          <cell r="N18">
            <v>3325048.6</v>
          </cell>
          <cell r="O18">
            <v>3325048.6</v>
          </cell>
          <cell r="P18">
            <v>3265585.5</v>
          </cell>
        </row>
        <row r="19">
          <cell r="A19" t="str">
            <v>71101</v>
          </cell>
          <cell r="B19" t="str">
            <v>RECURSOS SOB SUPERVISAO DO MF - EFU</v>
          </cell>
          <cell r="C19" t="str">
            <v>28</v>
          </cell>
          <cell r="D19" t="str">
            <v>845</v>
          </cell>
          <cell r="E19" t="str">
            <v>0903</v>
          </cell>
          <cell r="F19" t="str">
            <v>OPERACOES ESPECIAIS: TRANSFERENCIAS CONSTITUCIONAIS E AS DEC</v>
          </cell>
          <cell r="G19" t="str">
            <v>00RC</v>
          </cell>
          <cell r="H19" t="str">
            <v>ANTECIPACAO DE PAGAMENTO DE HONORARIOS PERICIAIS EM ACOES QU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496296.85</v>
          </cell>
          <cell r="N19">
            <v>496296.85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75" zoomScaleNormal="85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43862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54" t="s">
        <v>7</v>
      </c>
      <c r="B7" s="55"/>
      <c r="C7" s="55"/>
      <c r="D7" s="55"/>
      <c r="E7" s="55"/>
      <c r="F7" s="55"/>
      <c r="G7" s="55"/>
      <c r="H7" s="55"/>
      <c r="I7" s="55"/>
      <c r="J7" s="56"/>
      <c r="K7" s="57" t="s">
        <v>8</v>
      </c>
      <c r="L7" s="44" t="s">
        <v>9</v>
      </c>
      <c r="M7" s="46"/>
      <c r="N7" s="57" t="s">
        <v>10</v>
      </c>
      <c r="O7" s="57" t="s">
        <v>11</v>
      </c>
      <c r="P7" s="54" t="s">
        <v>12</v>
      </c>
      <c r="Q7" s="56"/>
      <c r="R7" s="57" t="s">
        <v>13</v>
      </c>
      <c r="S7" s="54" t="s">
        <v>14</v>
      </c>
      <c r="T7" s="55"/>
      <c r="U7" s="55"/>
      <c r="V7" s="55"/>
      <c r="W7" s="55"/>
      <c r="X7" s="56"/>
    </row>
    <row r="8" spans="1:24" ht="20.25" customHeight="1" x14ac:dyDescent="0.2">
      <c r="A8" s="59" t="s">
        <v>15</v>
      </c>
      <c r="B8" s="60"/>
      <c r="C8" s="47" t="s">
        <v>16</v>
      </c>
      <c r="D8" s="47" t="s">
        <v>17</v>
      </c>
      <c r="E8" s="49" t="s">
        <v>18</v>
      </c>
      <c r="F8" s="50"/>
      <c r="G8" s="47" t="s">
        <v>19</v>
      </c>
      <c r="H8" s="51" t="s">
        <v>20</v>
      </c>
      <c r="I8" s="52"/>
      <c r="J8" s="47" t="s">
        <v>21</v>
      </c>
      <c r="K8" s="58"/>
      <c r="L8" s="9" t="s">
        <v>22</v>
      </c>
      <c r="M8" s="9" t="s">
        <v>23</v>
      </c>
      <c r="N8" s="58"/>
      <c r="O8" s="58"/>
      <c r="P8" s="10" t="s">
        <v>24</v>
      </c>
      <c r="Q8" s="10" t="s">
        <v>25</v>
      </c>
      <c r="R8" s="58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0.25" customHeight="1" thickBot="1" x14ac:dyDescent="0.25">
      <c r="A9" s="15" t="s">
        <v>30</v>
      </c>
      <c r="B9" s="15" t="s">
        <v>31</v>
      </c>
      <c r="C9" s="48"/>
      <c r="D9" s="48"/>
      <c r="E9" s="16" t="s">
        <v>32</v>
      </c>
      <c r="F9" s="16" t="s">
        <v>33</v>
      </c>
      <c r="G9" s="48"/>
      <c r="H9" s="16" t="s">
        <v>30</v>
      </c>
      <c r="I9" s="16" t="s">
        <v>31</v>
      </c>
      <c r="J9" s="48"/>
      <c r="K9" s="15" t="s">
        <v>34</v>
      </c>
      <c r="L9" s="17" t="s">
        <v>35</v>
      </c>
      <c r="M9" s="17" t="s">
        <v>36</v>
      </c>
      <c r="N9" s="17" t="s">
        <v>37</v>
      </c>
      <c r="O9" s="17" t="s">
        <v>38</v>
      </c>
      <c r="P9" s="17" t="s">
        <v>39</v>
      </c>
      <c r="Q9" s="17" t="s">
        <v>40</v>
      </c>
      <c r="R9" s="15" t="s">
        <v>41</v>
      </c>
      <c r="S9" s="18" t="s">
        <v>42</v>
      </c>
      <c r="T9" s="19" t="s">
        <v>43</v>
      </c>
      <c r="U9" s="18" t="s">
        <v>44</v>
      </c>
      <c r="V9" s="19" t="s">
        <v>45</v>
      </c>
      <c r="W9" s="20" t="s">
        <v>46</v>
      </c>
      <c r="X9" s="19" t="s">
        <v>47</v>
      </c>
    </row>
    <row r="10" spans="1:24" ht="26.25" customHeight="1" x14ac:dyDescent="0.2">
      <c r="A10" s="21" t="str">
        <f>+'[1]Access-Fev'!A10</f>
        <v>12101</v>
      </c>
      <c r="B10" s="22" t="str">
        <f>+'[1]Access-Fev'!B10</f>
        <v>JUSTICA FEDERAL DE PRIMEIRO GRAU</v>
      </c>
      <c r="C10" s="23" t="str">
        <f>+CONCATENATE('[1]Access-Fev'!C10,".",'[1]Access-Fev'!D10)</f>
        <v>02.061</v>
      </c>
      <c r="D10" s="23" t="str">
        <f>+CONCATENATE('[1]Access-Fev'!E10,".",'[1]Access-Fev'!G10)</f>
        <v>0033.4224</v>
      </c>
      <c r="E10" s="22" t="str">
        <f>+'[1]Access-Fev'!F10</f>
        <v>PROGRAMA DE GESTAO E MANUTENCAO DO PODER JUDICIARIO</v>
      </c>
      <c r="F10" s="24" t="str">
        <f>+'[1]Access-Fev'!H10</f>
        <v>ASSISTENCIA JURIDICA A PESSOAS CARENTES</v>
      </c>
      <c r="G10" s="21" t="str">
        <f>IF('[1]Access-Fev'!I10="1","F","S")</f>
        <v>F</v>
      </c>
      <c r="H10" s="21" t="str">
        <f>+'[1]Access-Fev'!J10</f>
        <v>0100</v>
      </c>
      <c r="I10" s="25" t="str">
        <f>+'[1]Access-Fev'!K10</f>
        <v>RECURSOS ORDINARIOS</v>
      </c>
      <c r="J10" s="21" t="str">
        <f>+'[1]Access-Fev'!L10</f>
        <v>3</v>
      </c>
      <c r="K10" s="26"/>
      <c r="L10" s="27"/>
      <c r="M10" s="27"/>
      <c r="N10" s="28">
        <f>K10+L10-M10</f>
        <v>0</v>
      </c>
      <c r="O10" s="26"/>
      <c r="P10" s="29">
        <f>+'[1]Access-Fev'!M10</f>
        <v>10916</v>
      </c>
      <c r="Q10" s="29"/>
      <c r="R10" s="29">
        <f>N10-O10+P10+Q10</f>
        <v>10916</v>
      </c>
      <c r="S10" s="29">
        <f>+'[1]Access-Fev'!N10</f>
        <v>10916</v>
      </c>
      <c r="T10" s="30">
        <f>IF(R10&gt;0,S10/R10,0)</f>
        <v>1</v>
      </c>
      <c r="U10" s="29">
        <f>+'[1]Access-Fev'!O10</f>
        <v>0</v>
      </c>
      <c r="V10" s="30">
        <f>IF(R10&gt;0,U10/R10,0)</f>
        <v>0</v>
      </c>
      <c r="W10" s="29">
        <f>+'[1]Access-Fev'!P10</f>
        <v>0</v>
      </c>
      <c r="X10" s="30">
        <f>IF(R10&gt;0,W10/R10,0)</f>
        <v>0</v>
      </c>
    </row>
    <row r="11" spans="1:24" ht="26.25" customHeight="1" x14ac:dyDescent="0.2">
      <c r="A11" s="31" t="str">
        <f>+'[1]Access-Fev'!A11</f>
        <v>12101</v>
      </c>
      <c r="B11" s="32" t="str">
        <f>+'[1]Access-Fev'!B11</f>
        <v>JUSTICA FEDERAL DE PRIMEIRO GRAU</v>
      </c>
      <c r="C11" s="31" t="str">
        <f>+CONCATENATE('[1]Access-Fev'!C11,".",'[1]Access-Fev'!D11)</f>
        <v>02.061</v>
      </c>
      <c r="D11" s="31" t="str">
        <f>+CONCATENATE('[1]Access-Fev'!E11,".",'[1]Access-Fev'!G11)</f>
        <v>0033.4257</v>
      </c>
      <c r="E11" s="32" t="str">
        <f>+'[1]Access-Fev'!F11</f>
        <v>PROGRAMA DE GESTAO E MANUTENCAO DO PODER JUDICIARIO</v>
      </c>
      <c r="F11" s="33" t="str">
        <f>+'[1]Access-Fev'!H11</f>
        <v>JULGAMENTO DE CAUSAS NA JUSTICA FEDERAL</v>
      </c>
      <c r="G11" s="31" t="str">
        <f>IF('[1]Access-Fev'!I11="1","F","S")</f>
        <v>F</v>
      </c>
      <c r="H11" s="31" t="str">
        <f>+'[1]Access-Fev'!J11</f>
        <v>0100</v>
      </c>
      <c r="I11" s="32" t="str">
        <f>+'[1]Access-Fev'!K11</f>
        <v>RECURSOS ORDINARIOS</v>
      </c>
      <c r="J11" s="31" t="str">
        <f>+'[1]Access-Fev'!L11</f>
        <v>3</v>
      </c>
      <c r="K11" s="34"/>
      <c r="L11" s="34"/>
      <c r="M11" s="34"/>
      <c r="N11" s="35">
        <v>0</v>
      </c>
      <c r="O11" s="34"/>
      <c r="P11" s="36">
        <f>+'[1]Access-Fev'!M11</f>
        <v>13052115</v>
      </c>
      <c r="Q11" s="36"/>
      <c r="R11" s="36">
        <f t="shared" ref="R11:R18" si="0">N11-O11+P11+Q11</f>
        <v>13052115</v>
      </c>
      <c r="S11" s="36">
        <f>+'[1]Access-Fev'!N11</f>
        <v>9916036.1400000006</v>
      </c>
      <c r="T11" s="37">
        <f t="shared" ref="T11:T20" si="1">IF(R11&gt;0,S11/R11,0)</f>
        <v>0.75972638457445407</v>
      </c>
      <c r="U11" s="36">
        <f>+'[1]Access-Fev'!O11</f>
        <v>1153825</v>
      </c>
      <c r="V11" s="37">
        <f t="shared" ref="V11:V20" si="2">IF(R11&gt;0,U11/R11,0)</f>
        <v>8.8401381691779454E-2</v>
      </c>
      <c r="W11" s="36">
        <f>+'[1]Access-Fev'!P11</f>
        <v>1153825</v>
      </c>
      <c r="X11" s="37">
        <f t="shared" ref="X11:X20" si="3">IF(R11&gt;0,W11/R11,0)</f>
        <v>8.8401381691779454E-2</v>
      </c>
    </row>
    <row r="12" spans="1:24" ht="26.25" customHeight="1" x14ac:dyDescent="0.2">
      <c r="A12" s="31" t="str">
        <f>+'[1]Access-Fev'!A12</f>
        <v>12101</v>
      </c>
      <c r="B12" s="32" t="str">
        <f>+'[1]Access-Fev'!B12</f>
        <v>JUSTICA FEDERAL DE PRIMEIRO GRAU</v>
      </c>
      <c r="C12" s="31" t="str">
        <f>+CONCATENATE('[1]Access-Fev'!C12,".",'[1]Access-Fev'!D12)</f>
        <v>02.122</v>
      </c>
      <c r="D12" s="31" t="str">
        <f>+CONCATENATE('[1]Access-Fev'!E12,".",'[1]Access-Fev'!G12)</f>
        <v>0033.20TP</v>
      </c>
      <c r="E12" s="32" t="str">
        <f>+'[1]Access-Fev'!F12</f>
        <v>PROGRAMA DE GESTAO E MANUTENCAO DO PODER JUDICIARIO</v>
      </c>
      <c r="F12" s="32" t="str">
        <f>+'[1]Access-Fev'!H12</f>
        <v>ATIVOS CIVIS DA UNIAO</v>
      </c>
      <c r="G12" s="31" t="str">
        <f>IF('[1]Access-Fev'!I12="1","F","S")</f>
        <v>F</v>
      </c>
      <c r="H12" s="31" t="str">
        <f>+'[1]Access-Fev'!J12</f>
        <v>0100</v>
      </c>
      <c r="I12" s="32" t="str">
        <f>+'[1]Access-Fev'!K12</f>
        <v>RECURSOS ORDINARIOS</v>
      </c>
      <c r="J12" s="31" t="str">
        <f>+'[1]Access-Fev'!L12</f>
        <v>1</v>
      </c>
      <c r="K12" s="36"/>
      <c r="L12" s="36"/>
      <c r="M12" s="36"/>
      <c r="N12" s="34">
        <v>0</v>
      </c>
      <c r="O12" s="36"/>
      <c r="P12" s="36">
        <f>+'[1]Access-Fev'!M12</f>
        <v>15273364.99</v>
      </c>
      <c r="Q12" s="36"/>
      <c r="R12" s="36">
        <f t="shared" si="0"/>
        <v>15273364.99</v>
      </c>
      <c r="S12" s="36">
        <f>+'[1]Access-Fev'!N12</f>
        <v>15271777.890000001</v>
      </c>
      <c r="T12" s="37">
        <f t="shared" si="1"/>
        <v>0.99989608707701028</v>
      </c>
      <c r="U12" s="36">
        <f>+'[1]Access-Fev'!O12</f>
        <v>15271777.890000001</v>
      </c>
      <c r="V12" s="37">
        <f t="shared" si="2"/>
        <v>0.99989608707701028</v>
      </c>
      <c r="W12" s="36">
        <f>+'[1]Access-Fev'!P12</f>
        <v>15052166.49</v>
      </c>
      <c r="X12" s="37">
        <f t="shared" si="3"/>
        <v>0.9855173696074947</v>
      </c>
    </row>
    <row r="13" spans="1:24" ht="26.25" customHeight="1" x14ac:dyDescent="0.2">
      <c r="A13" s="31" t="str">
        <f>+'[1]Access-Fev'!A13</f>
        <v>12101</v>
      </c>
      <c r="B13" s="32" t="str">
        <f>+'[1]Access-Fev'!B13</f>
        <v>JUSTICA FEDERAL DE PRIMEIRO GRAU</v>
      </c>
      <c r="C13" s="31" t="str">
        <f>+CONCATENATE('[1]Access-Fev'!C13,".",'[1]Access-Fev'!D13)</f>
        <v>02.122</v>
      </c>
      <c r="D13" s="31" t="str">
        <f>+CONCATENATE('[1]Access-Fev'!E13,".",'[1]Access-Fev'!G13)</f>
        <v>0033.216H</v>
      </c>
      <c r="E13" s="32" t="str">
        <f>+'[1]Access-Fev'!F13</f>
        <v>PROGRAMA DE GESTAO E MANUTENCAO DO PODER JUDICIARIO</v>
      </c>
      <c r="F13" s="32" t="str">
        <f>+'[1]Access-Fev'!H13</f>
        <v>AJUDA DE CUSTO PARA MORADIA OU AUXILIO-MORADIA A AGENTES PUB</v>
      </c>
      <c r="G13" s="31" t="str">
        <f>IF('[1]Access-Fev'!I13="1","F","S")</f>
        <v>F</v>
      </c>
      <c r="H13" s="31" t="str">
        <f>+'[1]Access-Fev'!J13</f>
        <v>0100</v>
      </c>
      <c r="I13" s="32" t="str">
        <f>+'[1]Access-Fev'!K13</f>
        <v>RECURSOS ORDINARIOS</v>
      </c>
      <c r="J13" s="31" t="str">
        <f>+'[1]Access-Fev'!L13</f>
        <v>3</v>
      </c>
      <c r="K13" s="36"/>
      <c r="L13" s="36"/>
      <c r="M13" s="36"/>
      <c r="N13" s="34">
        <v>0</v>
      </c>
      <c r="O13" s="36"/>
      <c r="P13" s="36">
        <f>+'[1]Access-Fev'!M13</f>
        <v>196632</v>
      </c>
      <c r="Q13" s="36"/>
      <c r="R13" s="36">
        <f t="shared" si="0"/>
        <v>196632</v>
      </c>
      <c r="S13" s="36">
        <f>+'[1]Access-Fev'!N13</f>
        <v>196632</v>
      </c>
      <c r="T13" s="37">
        <f t="shared" si="1"/>
        <v>1</v>
      </c>
      <c r="U13" s="36">
        <f>+'[1]Access-Fev'!O13</f>
        <v>25474.94</v>
      </c>
      <c r="V13" s="37">
        <f t="shared" si="2"/>
        <v>0.12955643028601652</v>
      </c>
      <c r="W13" s="36">
        <f>+'[1]Access-Fev'!P13</f>
        <v>25474.94</v>
      </c>
      <c r="X13" s="37">
        <f t="shared" si="3"/>
        <v>0.12955643028601652</v>
      </c>
    </row>
    <row r="14" spans="1:24" ht="26.25" customHeight="1" x14ac:dyDescent="0.2">
      <c r="A14" s="31" t="str">
        <f>+'[1]Access-Fev'!A14</f>
        <v>12101</v>
      </c>
      <c r="B14" s="32" t="str">
        <f>+'[1]Access-Fev'!B14</f>
        <v>JUSTICA FEDERAL DE PRIMEIRO GRAU</v>
      </c>
      <c r="C14" s="31" t="str">
        <f>+CONCATENATE('[1]Access-Fev'!C14,".",'[1]Access-Fev'!D14)</f>
        <v>02.301</v>
      </c>
      <c r="D14" s="31" t="str">
        <f>+CONCATENATE('[1]Access-Fev'!E14,".",'[1]Access-Fev'!G14)</f>
        <v>0033.2004</v>
      </c>
      <c r="E14" s="32" t="str">
        <f>+'[1]Access-Fev'!F14</f>
        <v>PROGRAMA DE GESTAO E MANUTENCAO DO PODER JUDICIARIO</v>
      </c>
      <c r="F14" s="32" t="str">
        <f>+'[1]Access-Fev'!H14</f>
        <v>ASSISTENCIA MEDICA E ODONTOLOGICA AOS SERVIDORES CIVIS, EMPR</v>
      </c>
      <c r="G14" s="31" t="str">
        <f>IF('[1]Access-Fev'!I14="1","F","S")</f>
        <v>S</v>
      </c>
      <c r="H14" s="31" t="str">
        <f>+'[1]Access-Fev'!J14</f>
        <v>0151</v>
      </c>
      <c r="I14" s="32" t="str">
        <f>+'[1]Access-Fev'!K14</f>
        <v>RECURSOS LIVRES DA SEGURIDADE SOCIAL</v>
      </c>
      <c r="J14" s="31" t="str">
        <f>+'[1]Access-Fev'!L14</f>
        <v>4</v>
      </c>
      <c r="K14" s="36"/>
      <c r="L14" s="36"/>
      <c r="M14" s="36"/>
      <c r="N14" s="34">
        <v>0</v>
      </c>
      <c r="O14" s="36"/>
      <c r="P14" s="36">
        <f>+'[1]Access-Fev'!M14</f>
        <v>29494</v>
      </c>
      <c r="Q14" s="36"/>
      <c r="R14" s="36">
        <f t="shared" si="0"/>
        <v>29494</v>
      </c>
      <c r="S14" s="36">
        <f>+'[1]Access-Fev'!N14</f>
        <v>0</v>
      </c>
      <c r="T14" s="37">
        <f t="shared" si="1"/>
        <v>0</v>
      </c>
      <c r="U14" s="36">
        <f>+'[1]Access-Fev'!O14</f>
        <v>0</v>
      </c>
      <c r="V14" s="37">
        <f t="shared" si="2"/>
        <v>0</v>
      </c>
      <c r="W14" s="36">
        <f>+'[1]Access-Fev'!P14</f>
        <v>0</v>
      </c>
      <c r="X14" s="37">
        <f t="shared" si="3"/>
        <v>0</v>
      </c>
    </row>
    <row r="15" spans="1:24" ht="26.25" customHeight="1" x14ac:dyDescent="0.2">
      <c r="A15" s="31" t="str">
        <f>+'[1]Access-Fev'!A15</f>
        <v>12101</v>
      </c>
      <c r="B15" s="32" t="str">
        <f>+'[1]Access-Fev'!B15</f>
        <v>JUSTICA FEDERAL DE PRIMEIRO GRAU</v>
      </c>
      <c r="C15" s="31" t="str">
        <f>+CONCATENATE('[1]Access-Fev'!C15,".",'[1]Access-Fev'!D15)</f>
        <v>02.301</v>
      </c>
      <c r="D15" s="31" t="str">
        <f>+CONCATENATE('[1]Access-Fev'!E15,".",'[1]Access-Fev'!G15)</f>
        <v>0033.2004</v>
      </c>
      <c r="E15" s="32" t="str">
        <f>+'[1]Access-Fev'!F15</f>
        <v>PROGRAMA DE GESTAO E MANUTENCAO DO PODER JUDICIARIO</v>
      </c>
      <c r="F15" s="32" t="str">
        <f>+'[1]Access-Fev'!H15</f>
        <v>ASSISTENCIA MEDICA E ODONTOLOGICA AOS SERVIDORES CIVIS, EMPR</v>
      </c>
      <c r="G15" s="31" t="str">
        <f>IF('[1]Access-Fev'!I15="1","F","S")</f>
        <v>S</v>
      </c>
      <c r="H15" s="31" t="str">
        <f>+'[1]Access-Fev'!J15</f>
        <v>0151</v>
      </c>
      <c r="I15" s="32" t="str">
        <f>+'[1]Access-Fev'!K15</f>
        <v>RECURSOS LIVRES DA SEGURIDADE SOCIAL</v>
      </c>
      <c r="J15" s="31" t="str">
        <f>+'[1]Access-Fev'!L15</f>
        <v>3</v>
      </c>
      <c r="K15" s="34"/>
      <c r="L15" s="34"/>
      <c r="M15" s="34"/>
      <c r="N15" s="34">
        <v>0</v>
      </c>
      <c r="O15" s="34"/>
      <c r="P15" s="36">
        <f>+'[1]Access-Fev'!M15</f>
        <v>2567310</v>
      </c>
      <c r="Q15" s="36"/>
      <c r="R15" s="36">
        <f t="shared" si="0"/>
        <v>2567310</v>
      </c>
      <c r="S15" s="36">
        <f>+'[1]Access-Fev'!N15</f>
        <v>1895750.39</v>
      </c>
      <c r="T15" s="37">
        <f t="shared" si="1"/>
        <v>0.73841896381815986</v>
      </c>
      <c r="U15" s="36">
        <f>+'[1]Access-Fev'!O15</f>
        <v>165492.76</v>
      </c>
      <c r="V15" s="37">
        <f t="shared" si="2"/>
        <v>6.4461541457790456E-2</v>
      </c>
      <c r="W15" s="36">
        <f>+'[1]Access-Fev'!P15</f>
        <v>165492.76</v>
      </c>
      <c r="X15" s="37">
        <f t="shared" si="3"/>
        <v>6.4461541457790456E-2</v>
      </c>
    </row>
    <row r="16" spans="1:24" ht="26.25" customHeight="1" x14ac:dyDescent="0.2">
      <c r="A16" s="31" t="str">
        <f>+'[1]Access-Fev'!A16</f>
        <v>12101</v>
      </c>
      <c r="B16" s="32" t="str">
        <f>+'[1]Access-Fev'!B16</f>
        <v>JUSTICA FEDERAL DE PRIMEIRO GRAU</v>
      </c>
      <c r="C16" s="31" t="str">
        <f>+CONCATENATE('[1]Access-Fev'!C16,".",'[1]Access-Fev'!D16)</f>
        <v>02.331</v>
      </c>
      <c r="D16" s="31" t="str">
        <f>+CONCATENATE('[1]Access-Fev'!E16,".",'[1]Access-Fev'!G16)</f>
        <v>0033.212B</v>
      </c>
      <c r="E16" s="32" t="str">
        <f>+'[1]Access-Fev'!F16</f>
        <v>PROGRAMA DE GESTAO E MANUTENCAO DO PODER JUDICIARIO</v>
      </c>
      <c r="F16" s="32" t="str">
        <f>+'[1]Access-Fev'!H16</f>
        <v>BENEFICIOS OBRIGATORIOS AOS SERVIDORES CIVIS, EMPREGADOS, MI</v>
      </c>
      <c r="G16" s="31" t="str">
        <f>IF('[1]Access-Fev'!I16="1","F","S")</f>
        <v>F</v>
      </c>
      <c r="H16" s="31" t="str">
        <f>+'[1]Access-Fev'!J16</f>
        <v>0100</v>
      </c>
      <c r="I16" s="32" t="str">
        <f>+'[1]Access-Fev'!K16</f>
        <v>RECURSOS ORDINARIOS</v>
      </c>
      <c r="J16" s="31" t="str">
        <f>+'[1]Access-Fev'!L16</f>
        <v>3</v>
      </c>
      <c r="K16" s="36"/>
      <c r="L16" s="36"/>
      <c r="M16" s="36"/>
      <c r="N16" s="34">
        <v>0</v>
      </c>
      <c r="O16" s="36"/>
      <c r="P16" s="36">
        <f>+'[1]Access-Fev'!M16</f>
        <v>4226834.25</v>
      </c>
      <c r="Q16" s="36"/>
      <c r="R16" s="36">
        <f t="shared" si="0"/>
        <v>4226834.25</v>
      </c>
      <c r="S16" s="36">
        <f>+'[1]Access-Fev'!N16</f>
        <v>4226834.25</v>
      </c>
      <c r="T16" s="37">
        <f t="shared" si="1"/>
        <v>1</v>
      </c>
      <c r="U16" s="36">
        <f>+'[1]Access-Fev'!O16</f>
        <v>704113.48</v>
      </c>
      <c r="V16" s="37">
        <f t="shared" si="2"/>
        <v>0.1665817579669702</v>
      </c>
      <c r="W16" s="36">
        <f>+'[1]Access-Fev'!P16</f>
        <v>704113.48</v>
      </c>
      <c r="X16" s="37">
        <f t="shared" si="3"/>
        <v>0.1665817579669702</v>
      </c>
    </row>
    <row r="17" spans="1:24" ht="26.25" customHeight="1" x14ac:dyDescent="0.2">
      <c r="A17" s="31" t="str">
        <f>+'[1]Access-Fev'!A17</f>
        <v>12101</v>
      </c>
      <c r="B17" s="32" t="str">
        <f>+'[1]Access-Fev'!B17</f>
        <v>JUSTICA FEDERAL DE PRIMEIRO GRAU</v>
      </c>
      <c r="C17" s="31" t="str">
        <f>+CONCATENATE('[1]Access-Fev'!C17,".",'[1]Access-Fev'!D17)</f>
        <v>02.846</v>
      </c>
      <c r="D17" s="31" t="str">
        <f>+CONCATENATE('[1]Access-Fev'!E17,".",'[1]Access-Fev'!G17)</f>
        <v>0033.09HB</v>
      </c>
      <c r="E17" s="32" t="str">
        <f>+'[1]Access-Fev'!F17</f>
        <v>PROGRAMA DE GESTAO E MANUTENCAO DO PODER JUDICIARIO</v>
      </c>
      <c r="F17" s="32" t="str">
        <f>+'[1]Access-Fev'!H17</f>
        <v>CONTRIBUICAO DA UNIAO, DE SUAS AUTARQUIAS E FUNDACOES PARA O</v>
      </c>
      <c r="G17" s="31" t="str">
        <f>IF('[1]Access-Fev'!I17="1","F","S")</f>
        <v>F</v>
      </c>
      <c r="H17" s="31" t="str">
        <f>+'[1]Access-Fev'!J17</f>
        <v>0100</v>
      </c>
      <c r="I17" s="32" t="str">
        <f>+'[1]Access-Fev'!K17</f>
        <v>RECURSOS ORDINARIOS</v>
      </c>
      <c r="J17" s="31" t="str">
        <f>+'[1]Access-Fev'!L17</f>
        <v>1</v>
      </c>
      <c r="K17" s="36"/>
      <c r="L17" s="36"/>
      <c r="M17" s="36"/>
      <c r="N17" s="34">
        <v>0</v>
      </c>
      <c r="O17" s="36"/>
      <c r="P17" s="36">
        <f>+'[1]Access-Fev'!M17</f>
        <v>2000229.76</v>
      </c>
      <c r="Q17" s="36"/>
      <c r="R17" s="36">
        <f t="shared" si="0"/>
        <v>2000229.76</v>
      </c>
      <c r="S17" s="36">
        <f>+'[1]Access-Fev'!N17</f>
        <v>2000229.76</v>
      </c>
      <c r="T17" s="37">
        <f t="shared" si="1"/>
        <v>1</v>
      </c>
      <c r="U17" s="36">
        <f>+'[1]Access-Fev'!O17</f>
        <v>2000229.76</v>
      </c>
      <c r="V17" s="37">
        <f t="shared" si="2"/>
        <v>1</v>
      </c>
      <c r="W17" s="36">
        <f>+'[1]Access-Fev'!P17</f>
        <v>2000229.76</v>
      </c>
      <c r="X17" s="37">
        <f t="shared" si="3"/>
        <v>1</v>
      </c>
    </row>
    <row r="18" spans="1:24" ht="26.25" customHeight="1" x14ac:dyDescent="0.2">
      <c r="A18" s="31" t="str">
        <f>+'[1]Access-Fev'!A18</f>
        <v>12101</v>
      </c>
      <c r="B18" s="32" t="str">
        <f>+'[1]Access-Fev'!B18</f>
        <v>JUSTICA FEDERAL DE PRIMEIRO GRAU</v>
      </c>
      <c r="C18" s="31" t="str">
        <f>+CONCATENATE('[1]Access-Fev'!C18,".",'[1]Access-Fev'!D18)</f>
        <v>09.272</v>
      </c>
      <c r="D18" s="31" t="str">
        <f>+CONCATENATE('[1]Access-Fev'!E18,".",'[1]Access-Fev'!G18)</f>
        <v>0033.0181</v>
      </c>
      <c r="E18" s="32" t="str">
        <f>+'[1]Access-Fev'!F18</f>
        <v>PROGRAMA DE GESTAO E MANUTENCAO DO PODER JUDICIARIO</v>
      </c>
      <c r="F18" s="32" t="str">
        <f>+'[1]Access-Fev'!H18</f>
        <v>APOSENTADORIAS E PENSOES CIVIS DA UNIAO</v>
      </c>
      <c r="G18" s="31" t="str">
        <f>IF('[1]Access-Fev'!I18="1","F","S")</f>
        <v>S</v>
      </c>
      <c r="H18" s="31" t="str">
        <f>+'[1]Access-Fev'!J18</f>
        <v>0156</v>
      </c>
      <c r="I18" s="32" t="str">
        <f>+'[1]Access-Fev'!K18</f>
        <v>CONTRIBUICAO PLANO SEGURIDADE SOCIAL SERVIDOR</v>
      </c>
      <c r="J18" s="31" t="str">
        <f>+'[1]Access-Fev'!L18</f>
        <v>1</v>
      </c>
      <c r="K18" s="34"/>
      <c r="L18" s="34"/>
      <c r="M18" s="34"/>
      <c r="N18" s="34">
        <v>0</v>
      </c>
      <c r="O18" s="34"/>
      <c r="P18" s="36">
        <f>+'[1]Access-Fev'!M18</f>
        <v>3325048.6</v>
      </c>
      <c r="Q18" s="36"/>
      <c r="R18" s="36">
        <f t="shared" si="0"/>
        <v>3325048.6</v>
      </c>
      <c r="S18" s="36">
        <f>+'[1]Access-Fev'!N18</f>
        <v>3325048.6</v>
      </c>
      <c r="T18" s="37">
        <f t="shared" si="1"/>
        <v>1</v>
      </c>
      <c r="U18" s="36">
        <f>+'[1]Access-Fev'!O18</f>
        <v>3325048.6</v>
      </c>
      <c r="V18" s="37">
        <f t="shared" si="2"/>
        <v>1</v>
      </c>
      <c r="W18" s="36">
        <f>+'[1]Access-Fev'!P18</f>
        <v>3265585.5</v>
      </c>
      <c r="X18" s="37">
        <f t="shared" si="3"/>
        <v>0.98211662229538532</v>
      </c>
    </row>
    <row r="19" spans="1:24" ht="26.25" customHeight="1" thickBot="1" x14ac:dyDescent="0.25">
      <c r="A19" s="31" t="str">
        <f>+'[1]Access-Fev'!A19</f>
        <v>71101</v>
      </c>
      <c r="B19" s="32" t="str">
        <f>+'[1]Access-Fev'!B19</f>
        <v>RECURSOS SOB SUPERVISAO DO MF - EFU</v>
      </c>
      <c r="C19" s="31" t="str">
        <f>+CONCATENATE('[1]Access-Fev'!C19,".",'[1]Access-Fev'!D19)</f>
        <v>28.845</v>
      </c>
      <c r="D19" s="31" t="str">
        <f>+CONCATENATE('[1]Access-Fev'!E19,".",'[1]Access-Fev'!G19)</f>
        <v>0903.00RC</v>
      </c>
      <c r="E19" s="32" t="str">
        <f>+'[1]Access-Fev'!F19</f>
        <v>OPERACOES ESPECIAIS: TRANSFERENCIAS CONSTITUCIONAIS E AS DEC</v>
      </c>
      <c r="F19" s="32" t="str">
        <f>+'[1]Access-Fev'!H19</f>
        <v>ANTECIPACAO DE PAGAMENTO DE HONORARIOS PERICIAIS EM ACOES QU</v>
      </c>
      <c r="G19" s="31" t="str">
        <f>IF('[1]Access-Fev'!I19="1","F","S")</f>
        <v>F</v>
      </c>
      <c r="H19" s="31" t="str">
        <f>+'[1]Access-Fev'!J19</f>
        <v>0100</v>
      </c>
      <c r="I19" s="32" t="str">
        <f>+'[1]Access-Fev'!K19</f>
        <v>RECURSOS ORDINARIOS</v>
      </c>
      <c r="J19" s="31" t="str">
        <f>+'[1]Access-Fev'!L19</f>
        <v>3</v>
      </c>
      <c r="K19" s="34"/>
      <c r="L19" s="34"/>
      <c r="M19" s="34"/>
      <c r="N19" s="34">
        <v>0</v>
      </c>
      <c r="O19" s="34"/>
      <c r="P19" s="36">
        <f>+'[1]Access-Fev'!M19</f>
        <v>496296.85</v>
      </c>
      <c r="Q19" s="36"/>
      <c r="R19" s="36">
        <f>N19-O19+P19+Q19</f>
        <v>496296.85</v>
      </c>
      <c r="S19" s="36">
        <f>+'[1]Access-Fev'!N19</f>
        <v>496296.85</v>
      </c>
      <c r="T19" s="37">
        <f>IF(R19&gt;0,S19/R19,0)</f>
        <v>1</v>
      </c>
      <c r="U19" s="36">
        <f>+'[1]Access-Fev'!O19</f>
        <v>0</v>
      </c>
      <c r="V19" s="37">
        <f>IF(R19&gt;0,U19/R19,0)</f>
        <v>0</v>
      </c>
      <c r="W19" s="36">
        <f>+'[1]Access-Fev'!P19</f>
        <v>0</v>
      </c>
      <c r="X19" s="37">
        <f>IF(R19&gt;0,W19/R19,0)</f>
        <v>0</v>
      </c>
    </row>
    <row r="20" spans="1:24" ht="24.75" customHeight="1" thickBot="1" x14ac:dyDescent="0.25">
      <c r="A20" s="44" t="s">
        <v>48</v>
      </c>
      <c r="B20" s="45"/>
      <c r="C20" s="45"/>
      <c r="D20" s="45"/>
      <c r="E20" s="45"/>
      <c r="F20" s="45"/>
      <c r="G20" s="45"/>
      <c r="H20" s="45"/>
      <c r="I20" s="45"/>
      <c r="J20" s="46"/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f>SUM(P10:P19)</f>
        <v>41178241.450000003</v>
      </c>
      <c r="Q20" s="39">
        <f>SUM(Q10:Q19)</f>
        <v>0</v>
      </c>
      <c r="R20" s="39">
        <f>SUM(R10:R19)</f>
        <v>41178241.450000003</v>
      </c>
      <c r="S20" s="39">
        <f>SUM(S10:S19)</f>
        <v>37339521.880000003</v>
      </c>
      <c r="T20" s="40">
        <f t="shared" si="1"/>
        <v>0.90677796246687459</v>
      </c>
      <c r="U20" s="39">
        <f>SUM(U10:U19)</f>
        <v>22645962.430000003</v>
      </c>
      <c r="V20" s="40">
        <f t="shared" si="2"/>
        <v>0.54994972180872481</v>
      </c>
      <c r="W20" s="39">
        <f>SUM(W10:W19)</f>
        <v>22366887.93</v>
      </c>
      <c r="X20" s="40">
        <f t="shared" si="3"/>
        <v>0.5431724897032969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41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5" spans="1:24" x14ac:dyDescent="0.2">
      <c r="P25" s="42"/>
      <c r="Q25" s="42"/>
      <c r="R25" s="42"/>
      <c r="S25" s="42"/>
      <c r="T25" s="42"/>
      <c r="U25" s="42"/>
      <c r="V25" s="42"/>
      <c r="W25" s="42"/>
      <c r="X25" s="42"/>
    </row>
    <row r="26" spans="1:24" x14ac:dyDescent="0.2">
      <c r="N26" s="43"/>
      <c r="P26" s="42"/>
      <c r="Q26" s="42"/>
      <c r="R26" s="42"/>
      <c r="S26" s="42"/>
      <c r="T26" s="42"/>
      <c r="U26" s="42"/>
      <c r="V26" s="42"/>
      <c r="W26" s="42"/>
      <c r="X26" s="42"/>
    </row>
    <row r="27" spans="1:24" x14ac:dyDescent="0.2">
      <c r="P27" s="42"/>
      <c r="Q27" s="42"/>
      <c r="R27" s="42"/>
      <c r="S27" s="42"/>
      <c r="T27" s="42"/>
      <c r="U27" s="42"/>
      <c r="V27" s="42"/>
      <c r="W27" s="42"/>
      <c r="X27" s="42"/>
    </row>
    <row r="29" spans="1:24" x14ac:dyDescent="0.2">
      <c r="N29" s="43"/>
      <c r="P29" s="42"/>
      <c r="Q29" s="42"/>
      <c r="R29" s="42"/>
      <c r="S29" s="42"/>
      <c r="T29" s="42"/>
      <c r="U29" s="42"/>
      <c r="V29" s="42"/>
      <c r="W29" s="42"/>
    </row>
    <row r="30" spans="1:24" x14ac:dyDescent="0.2">
      <c r="N30" s="43"/>
      <c r="P30" s="42"/>
      <c r="Q30" s="42"/>
      <c r="R30" s="42"/>
      <c r="S30" s="42"/>
      <c r="T30" s="42"/>
      <c r="U30" s="42"/>
      <c r="V30" s="42"/>
      <c r="W30" s="42"/>
    </row>
    <row r="31" spans="1:24" x14ac:dyDescent="0.2">
      <c r="P31" s="42"/>
      <c r="Q31" s="42"/>
      <c r="R31" s="42"/>
      <c r="S31" s="42"/>
      <c r="T31" s="42"/>
      <c r="U31" s="42"/>
      <c r="V31" s="42"/>
      <c r="W31" s="4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2020-03-13T21:22:48Z</dcterms:created>
  <dcterms:modified xsi:type="dcterms:W3CDTF">2020-03-13T21:37:48Z</dcterms:modified>
</cp:coreProperties>
</file>