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n" sheetId="1" r:id="rId1"/>
  </sheets>
  <externalReferences>
    <externalReference r:id="rId2"/>
  </externalReferences>
  <definedNames>
    <definedName name="_xlnm.Print_Area" localSheetId="0">Jun!$A$1:$X$24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R21" i="1"/>
  <c r="X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T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T16" i="1"/>
  <c r="S16" i="1"/>
  <c r="R16" i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2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W22" i="1"/>
  <c r="X16" i="1"/>
  <c r="X18" i="1"/>
  <c r="V12" i="1"/>
  <c r="X12" i="1"/>
  <c r="T12" i="1"/>
  <c r="V14" i="1"/>
  <c r="X14" i="1"/>
  <c r="T14" i="1"/>
  <c r="V10" i="1"/>
  <c r="X10" i="1"/>
  <c r="R22" i="1"/>
  <c r="T10" i="1"/>
  <c r="V20" i="1"/>
  <c r="X20" i="1"/>
  <c r="T20" i="1"/>
  <c r="V11" i="1"/>
  <c r="V13" i="1"/>
  <c r="V15" i="1"/>
  <c r="V17" i="1"/>
  <c r="V19" i="1"/>
  <c r="V21" i="1"/>
  <c r="U22" i="1"/>
  <c r="T11" i="1"/>
  <c r="T13" i="1"/>
  <c r="T15" i="1"/>
  <c r="T17" i="1"/>
  <c r="T19" i="1"/>
  <c r="T21" i="1"/>
  <c r="S22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<sst xmlns="http://schemas.openxmlformats.org/spreadsheetml/2006/main" count="55" uniqueCount="51">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</sst>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223798</v>
          </cell>
          <cell r="N10">
            <v>223798</v>
          </cell>
          <cell r="O10">
            <v>209361.1</v>
          </cell>
          <cell r="P10">
            <v>209361.1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242192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14695115</v>
          </cell>
          <cell r="N12">
            <v>11505329.15</v>
          </cell>
          <cell r="O12">
            <v>5368358.5199999996</v>
          </cell>
          <cell r="P12">
            <v>5333322.8499999996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0300</v>
          </cell>
          <cell r="K13" t="str">
            <v>RECURSOS PRIMARIOS DE LIVRE APLICACAO</v>
          </cell>
          <cell r="L13" t="str">
            <v>3</v>
          </cell>
          <cell r="M13">
            <v>292357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41736181.299999997</v>
          </cell>
          <cell r="N14">
            <v>41719493.359999999</v>
          </cell>
          <cell r="O14">
            <v>41719493.359999999</v>
          </cell>
          <cell r="P14">
            <v>41493119.68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196632</v>
          </cell>
          <cell r="N15">
            <v>196632</v>
          </cell>
          <cell r="O15">
            <v>99160.69</v>
          </cell>
          <cell r="P15">
            <v>99160.69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29494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2567310</v>
          </cell>
          <cell r="N17">
            <v>2019524.08</v>
          </cell>
          <cell r="O17">
            <v>815020.32</v>
          </cell>
          <cell r="P17">
            <v>815020.32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4227503.08</v>
          </cell>
          <cell r="N18">
            <v>4227503.08</v>
          </cell>
          <cell r="O18">
            <v>2163183.36</v>
          </cell>
          <cell r="P18">
            <v>2163183.36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7102114.1399999997</v>
          </cell>
          <cell r="N19">
            <v>7102114.1399999997</v>
          </cell>
          <cell r="O19">
            <v>7102114.1399999997</v>
          </cell>
          <cell r="P19">
            <v>7102114.1399999997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CONTRIBUICAO PLANO SEGURIDADE SOCIAL SERVIDOR</v>
          </cell>
          <cell r="L20" t="str">
            <v>1</v>
          </cell>
          <cell r="M20">
            <v>8775174.1999999993</v>
          </cell>
          <cell r="N20">
            <v>8775174.1999999993</v>
          </cell>
          <cell r="O20">
            <v>8775174.1999999993</v>
          </cell>
          <cell r="P20">
            <v>8711968.7300000004</v>
          </cell>
        </row>
        <row r="21">
          <cell r="A21" t="str">
            <v>71101</v>
          </cell>
          <cell r="B21" t="str">
            <v>RECURSOS SOB SUPERVISAO DO MF - EFU</v>
          </cell>
          <cell r="C21" t="str">
            <v>28</v>
          </cell>
          <cell r="D21" t="str">
            <v>845</v>
          </cell>
          <cell r="E21" t="str">
            <v>0903</v>
          </cell>
          <cell r="F21" t="str">
            <v>OPERACOES ESPECIAIS: TRANSFERENCIAS CONSTITUCIONAIS E AS DEC</v>
          </cell>
          <cell r="G21" t="str">
            <v>00RC</v>
          </cell>
          <cell r="H21" t="str">
            <v>ANTECIPACAO DE PAGAMENTO DE HONORARIOS PERICIAIS EM ACOES QU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2081607</v>
          </cell>
          <cell r="N21">
            <v>2081607</v>
          </cell>
          <cell r="O21">
            <v>2081190.43</v>
          </cell>
          <cell r="P21">
            <v>2081190.43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5.8554687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43983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+CONCATENATE('[1]Access-Jun'!C10,".",'[1]Access-Jun'!D10)</f>
        <v>02.061</v>
      </c>
      <c r="D10" s="39" t="str">
        <f>+CONCATENATE('[1]Access-Jun'!E10,".",'[1]Access-Jun'!G10)</f>
        <v>0033.4224</v>
      </c>
      <c r="E10" s="38" t="str">
        <f>+'[1]Access-Jun'!F10</f>
        <v>PROGRAMA DE GESTAO E MANUTENCAO DO PODER JUDICIARIO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PRIMARIOS DE LIVRE APLICACAO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+'[1]Access-Jun'!M10</f>
        <v>223798</v>
      </c>
      <c r="Q10" s="45"/>
      <c r="R10" s="45">
        <f>N10-O10+P10+Q10</f>
        <v>223798</v>
      </c>
      <c r="S10" s="45">
        <f>+'[1]Access-Jun'!N10</f>
        <v>223798</v>
      </c>
      <c r="T10" s="46">
        <f>IF(R10&gt;0,S10/R10,0)</f>
        <v>1</v>
      </c>
      <c r="U10" s="45">
        <f>+'[1]Access-Jun'!O10</f>
        <v>209361.1</v>
      </c>
      <c r="V10" s="46">
        <f>IF(R10&gt;0,U10/R10,0)</f>
        <v>0.93549138062002346</v>
      </c>
      <c r="W10" s="45">
        <f>+'[1]Access-Jun'!P10</f>
        <v>209361.1</v>
      </c>
      <c r="X10" s="46">
        <f>IF(R10&gt;0,W10/R10,0)</f>
        <v>0.93549138062002346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+CONCATENATE('[1]Access-Jun'!C11,".",'[1]Access-Jun'!D11)</f>
        <v>02.061</v>
      </c>
      <c r="D11" s="47" t="str">
        <f>+CONCATENATE('[1]Access-Jun'!E11,".",'[1]Access-Jun'!G11)</f>
        <v>0033.4257</v>
      </c>
      <c r="E11" s="48" t="str">
        <f>+'[1]Access-Jun'!F11</f>
        <v>PROGRAMA DE GESTAO E MANUTENCAO DO PODER JUDICIARIO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PRIMARIOS DE LIVRE APLICACAO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+'[1]Access-Jun'!M11</f>
        <v>242192</v>
      </c>
      <c r="Q11" s="52"/>
      <c r="R11" s="52">
        <f t="shared" ref="R11:R21" si="0">N11-O11+P11+Q11</f>
        <v>242192</v>
      </c>
      <c r="S11" s="52">
        <f>+'[1]Access-Jun'!N11</f>
        <v>0</v>
      </c>
      <c r="T11" s="53">
        <f t="shared" ref="T11:T22" si="1">IF(R11&gt;0,S11/R11,0)</f>
        <v>0</v>
      </c>
      <c r="U11" s="52">
        <f>+'[1]Access-Jun'!O11</f>
        <v>0</v>
      </c>
      <c r="V11" s="53">
        <f t="shared" ref="V11:V22" si="2">IF(R11&gt;0,U11/R11,0)</f>
        <v>0</v>
      </c>
      <c r="W11" s="52">
        <f>+'[1]Access-Jun'!P11</f>
        <v>0</v>
      </c>
      <c r="X11" s="53">
        <f t="shared" ref="X11:X22" si="3">IF(R11&gt;0,W11/R11,0)</f>
        <v>0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+CONCATENATE('[1]Access-Jun'!C12,".",'[1]Access-Jun'!D12)</f>
        <v>02.061</v>
      </c>
      <c r="D12" s="47" t="str">
        <f>+CONCATENATE('[1]Access-Jun'!E12,".",'[1]Access-Jun'!G12)</f>
        <v>0033.4257</v>
      </c>
      <c r="E12" s="48" t="str">
        <f>+'[1]Access-Jun'!F12</f>
        <v>PROGRAMA DE GESTAO E MANUTENCAO DO PODER JUDICIARIO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PRIMARIOS DE LIVRE APLICACAO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+'[1]Access-Jun'!M12</f>
        <v>14695115</v>
      </c>
      <c r="Q12" s="52"/>
      <c r="R12" s="52">
        <f t="shared" si="0"/>
        <v>14695115</v>
      </c>
      <c r="S12" s="52">
        <f>+'[1]Access-Jun'!N12</f>
        <v>11505329.15</v>
      </c>
      <c r="T12" s="53">
        <f t="shared" si="1"/>
        <v>0.78293563201104588</v>
      </c>
      <c r="U12" s="52">
        <f>+'[1]Access-Jun'!O12</f>
        <v>5368358.5199999996</v>
      </c>
      <c r="V12" s="53">
        <f t="shared" si="2"/>
        <v>0.36531585632368302</v>
      </c>
      <c r="W12" s="52">
        <f>+'[1]Access-Jun'!P12</f>
        <v>5333322.8499999996</v>
      </c>
      <c r="X12" s="53">
        <f t="shared" si="3"/>
        <v>0.36293168512121204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+CONCATENATE('[1]Access-Jun'!C13,".",'[1]Access-Jun'!D13)</f>
        <v>02.061</v>
      </c>
      <c r="D13" s="47" t="str">
        <f>+CONCATENATE('[1]Access-Jun'!E13,".",'[1]Access-Jun'!G13)</f>
        <v>0033.4257</v>
      </c>
      <c r="E13" s="48" t="str">
        <f>+'[1]Access-Jun'!F13</f>
        <v>PROGRAMA DE GESTAO E MANUTENCAO DO PODER JUDICIARIO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0300</v>
      </c>
      <c r="I13" s="48" t="str">
        <f>+'[1]Access-Jun'!K13</f>
        <v>RECURSOS PRIMARIOS DE LIVRE APLICACAO</v>
      </c>
      <c r="J13" s="47" t="str">
        <f>+'[1]Access-Jun'!L13</f>
        <v>3</v>
      </c>
      <c r="K13" s="52"/>
      <c r="L13" s="52"/>
      <c r="M13" s="52"/>
      <c r="N13" s="50">
        <v>0</v>
      </c>
      <c r="O13" s="52"/>
      <c r="P13" s="52">
        <f>+'[1]Access-Jun'!M13</f>
        <v>292357</v>
      </c>
      <c r="Q13" s="52"/>
      <c r="R13" s="52">
        <f t="shared" si="0"/>
        <v>292357</v>
      </c>
      <c r="S13" s="52">
        <f>+'[1]Access-Jun'!N13</f>
        <v>0</v>
      </c>
      <c r="T13" s="53">
        <f t="shared" si="1"/>
        <v>0</v>
      </c>
      <c r="U13" s="52">
        <f>+'[1]Access-Jun'!O13</f>
        <v>0</v>
      </c>
      <c r="V13" s="53">
        <f t="shared" si="2"/>
        <v>0</v>
      </c>
      <c r="W13" s="52">
        <f>+'[1]Access-Jun'!P13</f>
        <v>0</v>
      </c>
      <c r="X13" s="53">
        <f t="shared" si="3"/>
        <v>0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+CONCATENATE('[1]Access-Jun'!C14,".",'[1]Access-Jun'!D14)</f>
        <v>02.122</v>
      </c>
      <c r="D14" s="47" t="str">
        <f>+CONCATENATE('[1]Access-Jun'!E14,".",'[1]Access-Jun'!G14)</f>
        <v>0033.20TP</v>
      </c>
      <c r="E14" s="48" t="str">
        <f>+'[1]Access-Jun'!F14</f>
        <v>PROGRAMA DE GESTAO E MANUTENCAO DO PODER JUDICIARIO</v>
      </c>
      <c r="F14" s="48" t="str">
        <f>+'[1]Access-Jun'!H14</f>
        <v>ATIVOS CIVIS DA UNIAO</v>
      </c>
      <c r="G14" s="47" t="str">
        <f>IF('[1]Access-Jun'!I14="1","F","S")</f>
        <v>F</v>
      </c>
      <c r="H14" s="47" t="str">
        <f>+'[1]Access-Jun'!J14</f>
        <v>0100</v>
      </c>
      <c r="I14" s="48" t="str">
        <f>+'[1]Access-Jun'!K14</f>
        <v>RECURSOS PRIMARIOS DE LIVRE APLICACAO</v>
      </c>
      <c r="J14" s="47" t="str">
        <f>+'[1]Access-Jun'!L14</f>
        <v>1</v>
      </c>
      <c r="K14" s="52"/>
      <c r="L14" s="52"/>
      <c r="M14" s="52"/>
      <c r="N14" s="50">
        <v>0</v>
      </c>
      <c r="O14" s="52"/>
      <c r="P14" s="52">
        <f>+'[1]Access-Jun'!M14</f>
        <v>41736181.299999997</v>
      </c>
      <c r="Q14" s="52"/>
      <c r="R14" s="52">
        <f t="shared" si="0"/>
        <v>41736181.299999997</v>
      </c>
      <c r="S14" s="52">
        <f>+'[1]Access-Jun'!N14</f>
        <v>41719493.359999999</v>
      </c>
      <c r="T14" s="53">
        <f t="shared" si="1"/>
        <v>0.99960015651935086</v>
      </c>
      <c r="U14" s="52">
        <f>+'[1]Access-Jun'!O14</f>
        <v>41719493.359999999</v>
      </c>
      <c r="V14" s="53">
        <f t="shared" si="2"/>
        <v>0.99960015651935086</v>
      </c>
      <c r="W14" s="52">
        <f>+'[1]Access-Jun'!P14</f>
        <v>41493119.68</v>
      </c>
      <c r="X14" s="53">
        <f t="shared" si="3"/>
        <v>0.99417623720165316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+CONCATENATE('[1]Access-Jun'!C15,".",'[1]Access-Jun'!D15)</f>
        <v>02.122</v>
      </c>
      <c r="D15" s="47" t="str">
        <f>+CONCATENATE('[1]Access-Jun'!E15,".",'[1]Access-Jun'!G15)</f>
        <v>0033.216H</v>
      </c>
      <c r="E15" s="48" t="str">
        <f>+'[1]Access-Jun'!F15</f>
        <v>PROGRAMA DE GESTAO E MANUTENCAO DO PODER JUDICIARIO</v>
      </c>
      <c r="F15" s="48" t="str">
        <f>+'[1]Access-Jun'!H15</f>
        <v>AJUDA DE CUSTO PARA MORADIA OU AUXILIO-MORADIA A AGENTES PUB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PRIMARIOS DE LIVRE APLICACAO</v>
      </c>
      <c r="J15" s="47" t="str">
        <f>+'[1]Access-Jun'!L15</f>
        <v>3</v>
      </c>
      <c r="K15" s="50"/>
      <c r="L15" s="50"/>
      <c r="M15" s="50"/>
      <c r="N15" s="50">
        <v>0</v>
      </c>
      <c r="O15" s="50"/>
      <c r="P15" s="52">
        <f>+'[1]Access-Jun'!M15</f>
        <v>196632</v>
      </c>
      <c r="Q15" s="52"/>
      <c r="R15" s="52">
        <f t="shared" si="0"/>
        <v>196632</v>
      </c>
      <c r="S15" s="52">
        <f>+'[1]Access-Jun'!N15</f>
        <v>196632</v>
      </c>
      <c r="T15" s="53">
        <f t="shared" si="1"/>
        <v>1</v>
      </c>
      <c r="U15" s="52">
        <f>+'[1]Access-Jun'!O15</f>
        <v>99160.69</v>
      </c>
      <c r="V15" s="53">
        <f t="shared" si="2"/>
        <v>0.504295791122503</v>
      </c>
      <c r="W15" s="52">
        <f>+'[1]Access-Jun'!P15</f>
        <v>99160.69</v>
      </c>
      <c r="X15" s="53">
        <f t="shared" si="3"/>
        <v>0.504295791122503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+CONCATENATE('[1]Access-Jun'!C16,".",'[1]Access-Jun'!D16)</f>
        <v>02.301</v>
      </c>
      <c r="D16" s="47" t="str">
        <f>+CONCATENATE('[1]Access-Jun'!E16,".",'[1]Access-Jun'!G16)</f>
        <v>0033.2004</v>
      </c>
      <c r="E16" s="48" t="str">
        <f>+'[1]Access-Jun'!F16</f>
        <v>PROGRAMA DE GESTAO E MANUTENCAO DO PODER JUDICIARIO</v>
      </c>
      <c r="F16" s="48" t="str">
        <f>+'[1]Access-Jun'!H16</f>
        <v>ASSISTENCIA MEDICA E ODONTOLOGICA AOS SERVIDORES CIVIS, EMPR</v>
      </c>
      <c r="G16" s="47" t="str">
        <f>IF('[1]Access-Jun'!I16="1","F","S")</f>
        <v>S</v>
      </c>
      <c r="H16" s="47" t="str">
        <f>+'[1]Access-Jun'!J16</f>
        <v>0151</v>
      </c>
      <c r="I16" s="48" t="str">
        <f>+'[1]Access-Jun'!K16</f>
        <v>RECURSOS LIVRES DA SEGURIDADE SOCIAL</v>
      </c>
      <c r="J16" s="47" t="str">
        <f>+'[1]Access-Jun'!L16</f>
        <v>4</v>
      </c>
      <c r="K16" s="52"/>
      <c r="L16" s="52"/>
      <c r="M16" s="52"/>
      <c r="N16" s="50">
        <v>0</v>
      </c>
      <c r="O16" s="52"/>
      <c r="P16" s="52">
        <f>+'[1]Access-Jun'!M16</f>
        <v>29494</v>
      </c>
      <c r="Q16" s="52"/>
      <c r="R16" s="52">
        <f t="shared" si="0"/>
        <v>29494</v>
      </c>
      <c r="S16" s="52">
        <f>+'[1]Access-Jun'!N16</f>
        <v>0</v>
      </c>
      <c r="T16" s="53">
        <f t="shared" si="1"/>
        <v>0</v>
      </c>
      <c r="U16" s="52">
        <f>+'[1]Access-Jun'!O16</f>
        <v>0</v>
      </c>
      <c r="V16" s="53">
        <f t="shared" si="2"/>
        <v>0</v>
      </c>
      <c r="W16" s="52">
        <f>+'[1]Access-Jun'!P16</f>
        <v>0</v>
      </c>
      <c r="X16" s="53">
        <f t="shared" si="3"/>
        <v>0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+CONCATENATE('[1]Access-Jun'!C17,".",'[1]Access-Jun'!D17)</f>
        <v>02.301</v>
      </c>
      <c r="D17" s="47" t="str">
        <f>+CONCATENATE('[1]Access-Jun'!E17,".",'[1]Access-Jun'!G17)</f>
        <v>0033.2004</v>
      </c>
      <c r="E17" s="48" t="str">
        <f>+'[1]Access-Jun'!F17</f>
        <v>PROGRAMA DE GESTAO E MANUTENCAO DO PODER JUDICIARIO</v>
      </c>
      <c r="F17" s="48" t="str">
        <f>+'[1]Access-Jun'!H17</f>
        <v>ASSISTENCIA MEDICA E ODONTOLOGICA AOS SERVIDORES CIVIS, EMPR</v>
      </c>
      <c r="G17" s="47" t="str">
        <f>IF('[1]Access-Jun'!I17="1","F","S")</f>
        <v>S</v>
      </c>
      <c r="H17" s="47" t="str">
        <f>+'[1]Access-Jun'!J17</f>
        <v>0151</v>
      </c>
      <c r="I17" s="48" t="str">
        <f>+'[1]Access-Jun'!K17</f>
        <v>RECURSOS LIVRES DA SEGURIDADE SOCIAL</v>
      </c>
      <c r="J17" s="47" t="str">
        <f>+'[1]Access-Jun'!L17</f>
        <v>3</v>
      </c>
      <c r="K17" s="52"/>
      <c r="L17" s="52"/>
      <c r="M17" s="52"/>
      <c r="N17" s="50">
        <v>0</v>
      </c>
      <c r="O17" s="52"/>
      <c r="P17" s="52">
        <f>+'[1]Access-Jun'!M17</f>
        <v>2567310</v>
      </c>
      <c r="Q17" s="52"/>
      <c r="R17" s="52">
        <f t="shared" si="0"/>
        <v>2567310</v>
      </c>
      <c r="S17" s="52">
        <f>+'[1]Access-Jun'!N17</f>
        <v>2019524.08</v>
      </c>
      <c r="T17" s="53">
        <f t="shared" si="1"/>
        <v>0.78663039523859601</v>
      </c>
      <c r="U17" s="52">
        <f>+'[1]Access-Jun'!O17</f>
        <v>815020.32</v>
      </c>
      <c r="V17" s="53">
        <f t="shared" si="2"/>
        <v>0.31746081306893204</v>
      </c>
      <c r="W17" s="52">
        <f>+'[1]Access-Jun'!P17</f>
        <v>815020.32</v>
      </c>
      <c r="X17" s="53">
        <f t="shared" si="3"/>
        <v>0.31746081306893204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+CONCATENATE('[1]Access-Jun'!C18,".",'[1]Access-Jun'!D18)</f>
        <v>02.331</v>
      </c>
      <c r="D18" s="47" t="str">
        <f>+CONCATENATE('[1]Access-Jun'!E18,".",'[1]Access-Jun'!G18)</f>
        <v>0033.212B</v>
      </c>
      <c r="E18" s="48" t="str">
        <f>+'[1]Access-Jun'!F18</f>
        <v>PROGRAMA DE GESTAO E MANUTENCAO DO PODER JUDICIARIO</v>
      </c>
      <c r="F18" s="48" t="str">
        <f>+'[1]Access-Jun'!H18</f>
        <v>BENEFICIOS OBRIGATORIOS AOS SERVIDORES CIVIS, EMPREGADOS, MI</v>
      </c>
      <c r="G18" s="47" t="str">
        <f>IF('[1]Access-Jun'!I18="1","F","S")</f>
        <v>F</v>
      </c>
      <c r="H18" s="47" t="str">
        <f>+'[1]Access-Jun'!J18</f>
        <v>0100</v>
      </c>
      <c r="I18" s="48" t="str">
        <f>+'[1]Access-Jun'!K18</f>
        <v>RECURSOS PRIMARIOS DE LIVRE APLICACAO</v>
      </c>
      <c r="J18" s="47" t="str">
        <f>+'[1]Access-Jun'!L18</f>
        <v>3</v>
      </c>
      <c r="K18" s="50"/>
      <c r="L18" s="50"/>
      <c r="M18" s="50"/>
      <c r="N18" s="50">
        <v>0</v>
      </c>
      <c r="O18" s="50"/>
      <c r="P18" s="52">
        <f>+'[1]Access-Jun'!M18</f>
        <v>4227503.08</v>
      </c>
      <c r="Q18" s="52"/>
      <c r="R18" s="52">
        <f t="shared" si="0"/>
        <v>4227503.08</v>
      </c>
      <c r="S18" s="52">
        <f>+'[1]Access-Jun'!N18</f>
        <v>4227503.08</v>
      </c>
      <c r="T18" s="53">
        <f t="shared" si="1"/>
        <v>1</v>
      </c>
      <c r="U18" s="52">
        <f>+'[1]Access-Jun'!O18</f>
        <v>2163183.36</v>
      </c>
      <c r="V18" s="53">
        <f t="shared" si="2"/>
        <v>0.51169291164655994</v>
      </c>
      <c r="W18" s="52">
        <f>+'[1]Access-Jun'!P18</f>
        <v>2163183.36</v>
      </c>
      <c r="X18" s="53">
        <f t="shared" si="3"/>
        <v>0.51169291164655994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+CONCATENATE('[1]Access-Jun'!C19,".",'[1]Access-Jun'!D19)</f>
        <v>02.846</v>
      </c>
      <c r="D19" s="47" t="str">
        <f>+CONCATENATE('[1]Access-Jun'!E19,".",'[1]Access-Jun'!G19)</f>
        <v>0033.09HB</v>
      </c>
      <c r="E19" s="48" t="str">
        <f>+'[1]Access-Jun'!F19</f>
        <v>PROGRAMA DE GESTAO E MANUTENCAO DO PODER JUDICIARIO</v>
      </c>
      <c r="F19" s="48" t="str">
        <f>+'[1]Access-Jun'!H19</f>
        <v>CONTRIBUICAO DA UNIAO, DE SUAS AUTARQUIAS E FUNDACOES PARA O</v>
      </c>
      <c r="G19" s="47" t="str">
        <f>IF('[1]Access-Jun'!I19="1","F","S")</f>
        <v>F</v>
      </c>
      <c r="H19" s="47" t="str">
        <f>+'[1]Access-Jun'!J19</f>
        <v>0100</v>
      </c>
      <c r="I19" s="48" t="str">
        <f>+'[1]Access-Jun'!K19</f>
        <v>RECURSOS PRIMARIOS DE LIVRE APLICACAO</v>
      </c>
      <c r="J19" s="47" t="str">
        <f>+'[1]Access-Jun'!L19</f>
        <v>1</v>
      </c>
      <c r="K19" s="50"/>
      <c r="L19" s="50"/>
      <c r="M19" s="50"/>
      <c r="N19" s="50">
        <v>0</v>
      </c>
      <c r="O19" s="50"/>
      <c r="P19" s="52">
        <f>+'[1]Access-Jun'!M19</f>
        <v>7102114.1399999997</v>
      </c>
      <c r="Q19" s="52"/>
      <c r="R19" s="52">
        <f t="shared" si="0"/>
        <v>7102114.1399999997</v>
      </c>
      <c r="S19" s="52">
        <f>+'[1]Access-Jun'!N19</f>
        <v>7102114.1399999997</v>
      </c>
      <c r="T19" s="53">
        <f t="shared" si="1"/>
        <v>1</v>
      </c>
      <c r="U19" s="52">
        <f>+'[1]Access-Jun'!O19</f>
        <v>7102114.1399999997</v>
      </c>
      <c r="V19" s="53">
        <f t="shared" si="2"/>
        <v>1</v>
      </c>
      <c r="W19" s="52">
        <f>+'[1]Access-Jun'!P19</f>
        <v>7102114.1399999997</v>
      </c>
      <c r="X19" s="53">
        <f t="shared" si="3"/>
        <v>1</v>
      </c>
    </row>
    <row r="20" spans="1:24" ht="30.75" customHeight="1" x14ac:dyDescent="0.2">
      <c r="A20" s="47" t="str">
        <f>+'[1]Access-Jun'!A20</f>
        <v>12101</v>
      </c>
      <c r="B20" s="48" t="str">
        <f>+'[1]Access-Jun'!B20</f>
        <v>JUSTICA FEDERAL DE PRIMEIRO GRAU</v>
      </c>
      <c r="C20" s="47" t="str">
        <f>+CONCATENATE('[1]Access-Jun'!C20,".",'[1]Access-Jun'!D20)</f>
        <v>09.272</v>
      </c>
      <c r="D20" s="47" t="str">
        <f>+CONCATENATE('[1]Access-Jun'!E20,".",'[1]Access-Jun'!G20)</f>
        <v>0033.0181</v>
      </c>
      <c r="E20" s="48" t="str">
        <f>+'[1]Access-Jun'!F20</f>
        <v>PROGRAMA DE GESTAO E MANUTENCAO DO PODER JUDICIARIO</v>
      </c>
      <c r="F20" s="48" t="str">
        <f>+'[1]Access-Jun'!H20</f>
        <v>APOSENTADORIAS E PENSOES CIVIS DA UNIAO</v>
      </c>
      <c r="G20" s="47" t="str">
        <f>IF('[1]Access-Jun'!I20="1","F","S")</f>
        <v>S</v>
      </c>
      <c r="H20" s="47" t="str">
        <f>+'[1]Access-Jun'!J20</f>
        <v>0156</v>
      </c>
      <c r="I20" s="48" t="str">
        <f>+'[1]Access-Jun'!K20</f>
        <v>CONTRIBUICAO PLANO SEGURIDADE SOCIAL SERVIDOR</v>
      </c>
      <c r="J20" s="47" t="str">
        <f>+'[1]Access-Jun'!L20</f>
        <v>1</v>
      </c>
      <c r="K20" s="50"/>
      <c r="L20" s="50"/>
      <c r="M20" s="50"/>
      <c r="N20" s="50">
        <v>0</v>
      </c>
      <c r="O20" s="50"/>
      <c r="P20" s="52">
        <f>+'[1]Access-Jun'!M20</f>
        <v>8775174.1999999993</v>
      </c>
      <c r="Q20" s="52"/>
      <c r="R20" s="52">
        <f t="shared" si="0"/>
        <v>8775174.1999999993</v>
      </c>
      <c r="S20" s="52">
        <f>+'[1]Access-Jun'!N20</f>
        <v>8775174.1999999993</v>
      </c>
      <c r="T20" s="53">
        <f t="shared" si="1"/>
        <v>1</v>
      </c>
      <c r="U20" s="52">
        <f>+'[1]Access-Jun'!O20</f>
        <v>8775174.1999999993</v>
      </c>
      <c r="V20" s="53">
        <f t="shared" si="2"/>
        <v>1</v>
      </c>
      <c r="W20" s="52">
        <f>+'[1]Access-Jun'!P20</f>
        <v>8711968.7300000004</v>
      </c>
      <c r="X20" s="53">
        <f t="shared" si="3"/>
        <v>0.99279724042401363</v>
      </c>
    </row>
    <row r="21" spans="1:24" ht="30.75" customHeight="1" thickBot="1" x14ac:dyDescent="0.25">
      <c r="A21" s="47" t="str">
        <f>+'[1]Access-Jun'!A21</f>
        <v>71101</v>
      </c>
      <c r="B21" s="48" t="str">
        <f>+'[1]Access-Jun'!B21</f>
        <v>RECURSOS SOB SUPERVISAO DO MF - EFU</v>
      </c>
      <c r="C21" s="47" t="str">
        <f>+CONCATENATE('[1]Access-Jun'!C21,".",'[1]Access-Jun'!D21)</f>
        <v>28.845</v>
      </c>
      <c r="D21" s="47" t="str">
        <f>+CONCATENATE('[1]Access-Jun'!E21,".",'[1]Access-Jun'!G21)</f>
        <v>0903.00RC</v>
      </c>
      <c r="E21" s="48" t="str">
        <f>+'[1]Access-Jun'!F21</f>
        <v>OPERACOES ESPECIAIS: TRANSFERENCIAS CONSTITUCIONAIS E AS DEC</v>
      </c>
      <c r="F21" s="48" t="str">
        <f>+'[1]Access-Jun'!H21</f>
        <v>ANTECIPACAO DE PAGAMENTO DE HONORARIOS PERICIAIS EM ACOES QU</v>
      </c>
      <c r="G21" s="47" t="str">
        <f>IF('[1]Access-Jun'!I21="1","F","S")</f>
        <v>F</v>
      </c>
      <c r="H21" s="47" t="str">
        <f>+'[1]Access-Jun'!J21</f>
        <v>0100</v>
      </c>
      <c r="I21" s="48" t="str">
        <f>+'[1]Access-Jun'!K21</f>
        <v>RECURSOS PRIMARIOS DE LIVRE APLICACAO</v>
      </c>
      <c r="J21" s="47" t="str">
        <f>+'[1]Access-Jun'!L21</f>
        <v>3</v>
      </c>
      <c r="K21" s="50"/>
      <c r="L21" s="50"/>
      <c r="M21" s="50"/>
      <c r="N21" s="50">
        <v>0</v>
      </c>
      <c r="O21" s="50"/>
      <c r="P21" s="52">
        <f>+'[1]Access-Jun'!M21</f>
        <v>2081607</v>
      </c>
      <c r="Q21" s="52"/>
      <c r="R21" s="52">
        <f t="shared" si="0"/>
        <v>2081607</v>
      </c>
      <c r="S21" s="52">
        <f>+'[1]Access-Jun'!N21</f>
        <v>2081607</v>
      </c>
      <c r="T21" s="53">
        <f t="shared" si="1"/>
        <v>1</v>
      </c>
      <c r="U21" s="52">
        <f>+'[1]Access-Jun'!O21</f>
        <v>2081190.43</v>
      </c>
      <c r="V21" s="53">
        <f t="shared" si="2"/>
        <v>0.99979988057303804</v>
      </c>
      <c r="W21" s="52">
        <f>+'[1]Access-Jun'!P21</f>
        <v>2081190.43</v>
      </c>
      <c r="X21" s="53">
        <f t="shared" si="3"/>
        <v>0.99979988057303804</v>
      </c>
    </row>
    <row r="22" spans="1:24" ht="30.75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82169477.719999999</v>
      </c>
      <c r="Q22" s="56">
        <f>SUM(Q10:Q21)</f>
        <v>0</v>
      </c>
      <c r="R22" s="56">
        <f>SUM(R10:R21)</f>
        <v>82169477.719999999</v>
      </c>
      <c r="S22" s="56">
        <f>SUM(S10:S21)</f>
        <v>77851175.00999999</v>
      </c>
      <c r="T22" s="57">
        <f t="shared" si="1"/>
        <v>0.94744638970792761</v>
      </c>
      <c r="U22" s="56">
        <f>SUM(U10:U21)</f>
        <v>68333056.120000005</v>
      </c>
      <c r="V22" s="57">
        <f t="shared" si="2"/>
        <v>0.83161117748431035</v>
      </c>
      <c r="W22" s="56">
        <f>SUM(W10:W21)</f>
        <v>68008441.299999997</v>
      </c>
      <c r="X22" s="57">
        <f t="shared" si="3"/>
        <v>0.82766062517453221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5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2020-07-20T18:20:09Z</dcterms:created>
  <dcterms:modified xsi:type="dcterms:W3CDTF">2020-07-20T18:20:59Z</dcterms:modified>
</cp:coreProperties>
</file>