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l" sheetId="1" r:id="rId1"/>
  </sheets>
  <externalReferences>
    <externalReference r:id="rId2"/>
  </externalReferences>
  <definedNames>
    <definedName name="_xlnm.Print_Area" localSheetId="0">Jul!$A$1:$X$24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3" i="1" l="1"/>
  <c r="X13" i="1" s="1"/>
  <c r="X20" i="1"/>
  <c r="W22" i="1"/>
  <c r="R16" i="1"/>
  <c r="V16" i="1" s="1"/>
  <c r="T20" i="1"/>
  <c r="P22" i="1"/>
  <c r="V12" i="1"/>
  <c r="X12" i="1"/>
  <c r="T12" i="1"/>
  <c r="T16" i="1"/>
  <c r="X19" i="1"/>
  <c r="T19" i="1"/>
  <c r="V19" i="1"/>
  <c r="X21" i="1"/>
  <c r="T21" i="1"/>
  <c r="V21" i="1"/>
  <c r="X17" i="1"/>
  <c r="T17" i="1"/>
  <c r="V17" i="1"/>
  <c r="V13" i="1"/>
  <c r="T13" i="1"/>
  <c r="X14" i="1"/>
  <c r="T14" i="1"/>
  <c r="V14" i="1"/>
  <c r="V15" i="1"/>
  <c r="R10" i="1"/>
  <c r="T18" i="1"/>
  <c r="X18" i="1"/>
  <c r="U22" i="1"/>
  <c r="T11" i="1"/>
  <c r="X11" i="1"/>
  <c r="T15" i="1"/>
  <c r="S22" i="1"/>
  <c r="X16" i="1" l="1"/>
  <c r="X10" i="1"/>
  <c r="T10" i="1"/>
  <c r="R22" i="1"/>
  <c r="V10" i="1"/>
  <c r="V22" i="1" l="1"/>
  <c r="T22" i="1"/>
  <c r="X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<sst xmlns="http://schemas.openxmlformats.org/spreadsheetml/2006/main" count="55" uniqueCount="51">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</sst>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left" vertical="center" wrapText="1"/>
    </xf>
    <xf numFmtId="166" fontId="2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2" fillId="0" borderId="21" xfId="3" applyNumberFormat="1" applyFont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 wrapText="1"/>
    </xf>
    <xf numFmtId="166" fontId="5" fillId="0" borderId="23" xfId="4" applyNumberFormat="1" applyFont="1" applyFill="1" applyBorder="1" applyAlignment="1">
      <alignment horizontal="center" vertical="center" wrapText="1"/>
    </xf>
    <xf numFmtId="166" fontId="2" fillId="0" borderId="23" xfId="4" applyNumberFormat="1" applyFont="1" applyFill="1" applyBorder="1" applyAlignment="1">
      <alignment horizontal="right" vertical="center" wrapText="1"/>
    </xf>
    <xf numFmtId="164" fontId="2" fillId="0" borderId="23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267627</v>
          </cell>
          <cell r="N10">
            <v>267627</v>
          </cell>
          <cell r="O10">
            <v>253180.32</v>
          </cell>
          <cell r="P10">
            <v>253180.32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242192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14055115</v>
          </cell>
          <cell r="N12">
            <v>11593641</v>
          </cell>
          <cell r="O12">
            <v>6131361.1900000004</v>
          </cell>
          <cell r="P12">
            <v>6131073.9100000001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0300</v>
          </cell>
          <cell r="K13" t="str">
            <v>RECURSOS PRIMARIOS DE LIVRE APLICACAO</v>
          </cell>
          <cell r="L13" t="str">
            <v>3</v>
          </cell>
          <cell r="M13">
            <v>292357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48266232.25</v>
          </cell>
          <cell r="N14">
            <v>48264197.189999998</v>
          </cell>
          <cell r="O14">
            <v>48264197.189999998</v>
          </cell>
          <cell r="P14">
            <v>48046095.740000002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196632</v>
          </cell>
          <cell r="N15">
            <v>196632</v>
          </cell>
          <cell r="O15">
            <v>119832.69</v>
          </cell>
          <cell r="P15">
            <v>119832.69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29494</v>
          </cell>
          <cell r="N16">
            <v>4725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2567310</v>
          </cell>
          <cell r="N17">
            <v>2072752.26</v>
          </cell>
          <cell r="O17">
            <v>975470.02</v>
          </cell>
          <cell r="P17">
            <v>975470.02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4227503.08</v>
          </cell>
          <cell r="N18">
            <v>4227503.08</v>
          </cell>
          <cell r="O18">
            <v>2524979.0699999998</v>
          </cell>
          <cell r="P18">
            <v>2524979.0699999998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8362198.2999999998</v>
          </cell>
          <cell r="N19">
            <v>8362198.2999999998</v>
          </cell>
          <cell r="O19">
            <v>8362198.2999999998</v>
          </cell>
          <cell r="P19">
            <v>8362198.2999999998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CONTRIBUICAO PLANO SEGURIDADE SOCIAL SERVIDOR</v>
          </cell>
          <cell r="L20" t="str">
            <v>1</v>
          </cell>
          <cell r="M20">
            <v>10132805.83</v>
          </cell>
          <cell r="N20">
            <v>10132805.83</v>
          </cell>
          <cell r="O20">
            <v>10132805.83</v>
          </cell>
          <cell r="P20">
            <v>10071436.82</v>
          </cell>
        </row>
        <row r="21">
          <cell r="A21" t="str">
            <v>71101</v>
          </cell>
          <cell r="B21" t="str">
            <v>RECURSOS SOB SUPERVISAO DO MF - EFU</v>
          </cell>
          <cell r="C21" t="str">
            <v>28</v>
          </cell>
          <cell r="D21" t="str">
            <v>845</v>
          </cell>
          <cell r="E21" t="str">
            <v>0903</v>
          </cell>
          <cell r="F21" t="str">
            <v>OPERACOES ESPECIAIS: TRANSFERENCIAS CONSTITUCIONAIS E AS DEC</v>
          </cell>
          <cell r="G21" t="str">
            <v>00RC</v>
          </cell>
          <cell r="H21" t="str">
            <v>ANTECIPACAO DE PAGAMENTO DE HONORARIOS PERICIAIS EM ACOES QU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2485563</v>
          </cell>
          <cell r="N21">
            <v>2485563</v>
          </cell>
          <cell r="O21">
            <v>2485291.4900000002</v>
          </cell>
          <cell r="P21">
            <v>2485291.4900000002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Normal="7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44013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7" t="str">
        <f>+CONCATENATE('[1]Access-Jul'!C10,".",'[1]Access-Jul'!D10)</f>
        <v>02.061</v>
      </c>
      <c r="D10" s="37" t="str">
        <f>+CONCATENATE('[1]Access-Jul'!E10,".",'[1]Access-Jul'!G10)</f>
        <v>0033.4224</v>
      </c>
      <c r="E10" s="38" t="str">
        <f>+'[1]Access-Jul'!F10</f>
        <v>PROGRAMA DE GESTAO E MANUTENCAO DO PODER JUDICIARIO</v>
      </c>
      <c r="F10" s="38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38" t="str">
        <f>+'[1]Access-Jul'!K10</f>
        <v>RECURSOS PRIMARIOS DE LIVRE APLICACAO</v>
      </c>
      <c r="J10" s="37" t="str">
        <f>+'[1]Access-Jul'!L10</f>
        <v>3</v>
      </c>
      <c r="K10" s="39"/>
      <c r="L10" s="39"/>
      <c r="M10" s="39"/>
      <c r="N10" s="40">
        <f t="shared" ref="N10:N16" si="0">K10+L10-M10</f>
        <v>0</v>
      </c>
      <c r="O10" s="39"/>
      <c r="P10" s="39">
        <f>+'[1]Access-Jul'!M10</f>
        <v>267627</v>
      </c>
      <c r="Q10" s="39"/>
      <c r="R10" s="39">
        <f t="shared" ref="R10:R21" si="1">N10-O10+P10+Q10</f>
        <v>267627</v>
      </c>
      <c r="S10" s="39">
        <f>+'[1]Access-Jul'!N10</f>
        <v>267627</v>
      </c>
      <c r="T10" s="41">
        <f t="shared" ref="T10:T22" si="2">IF(R10&gt;0,S10/R10,0)</f>
        <v>1</v>
      </c>
      <c r="U10" s="39">
        <f>+'[1]Access-Jul'!O10</f>
        <v>253180.32</v>
      </c>
      <c r="V10" s="41">
        <f t="shared" ref="V10:V22" si="3">IF(R10&gt;0,U10/R10,0)</f>
        <v>0.94601934782365016</v>
      </c>
      <c r="W10" s="39">
        <f>+'[1]Access-Jul'!P10</f>
        <v>253180.32</v>
      </c>
      <c r="X10" s="41">
        <f t="shared" ref="X10:X22" si="4">IF(R10&gt;0,W10/R10,0)</f>
        <v>0.94601934782365016</v>
      </c>
    </row>
    <row r="11" spans="1:24" ht="30.75" customHeight="1" x14ac:dyDescent="0.2">
      <c r="A11" s="37" t="str">
        <f>+'[1]Access-Jul'!A11</f>
        <v>12101</v>
      </c>
      <c r="B11" s="38" t="str">
        <f>+'[1]Access-Jul'!B11</f>
        <v>JUSTICA FEDERAL DE PRIMEIRO GRAU</v>
      </c>
      <c r="C11" s="37" t="str">
        <f>+CONCATENATE('[1]Access-Jul'!C11,".",'[1]Access-Jul'!D11)</f>
        <v>02.061</v>
      </c>
      <c r="D11" s="37" t="str">
        <f>+CONCATENATE('[1]Access-Jul'!E11,".",'[1]Access-Jul'!G11)</f>
        <v>0033.4257</v>
      </c>
      <c r="E11" s="38" t="str">
        <f>+'[1]Access-Jul'!F11</f>
        <v>PROGRAMA DE GESTAO E MANUTENCAO DO PODER JUDICIARIO</v>
      </c>
      <c r="F11" s="38" t="str">
        <f>+'[1]Access-Jul'!H11</f>
        <v>JULGAMENTO DE CAUSAS NA JUSTICA FEDERAL</v>
      </c>
      <c r="G11" s="37" t="str">
        <f>IF('[1]Access-Jul'!I11="1","F","S")</f>
        <v>F</v>
      </c>
      <c r="H11" s="37" t="str">
        <f>+'[1]Access-Jul'!J11</f>
        <v>0100</v>
      </c>
      <c r="I11" s="38" t="str">
        <f>+'[1]Access-Jul'!K11</f>
        <v>RECURSOS PRIMARIOS DE LIVRE APLICACAO</v>
      </c>
      <c r="J11" s="37" t="str">
        <f>+'[1]Access-Jul'!L11</f>
        <v>4</v>
      </c>
      <c r="K11" s="39"/>
      <c r="L11" s="39"/>
      <c r="M11" s="39"/>
      <c r="N11" s="40">
        <f t="shared" si="0"/>
        <v>0</v>
      </c>
      <c r="O11" s="39"/>
      <c r="P11" s="39">
        <f>+'[1]Access-Jul'!M11</f>
        <v>242192</v>
      </c>
      <c r="Q11" s="39"/>
      <c r="R11" s="39">
        <f t="shared" si="1"/>
        <v>242192</v>
      </c>
      <c r="S11" s="39">
        <f>+'[1]Access-Jul'!N11</f>
        <v>0</v>
      </c>
      <c r="T11" s="41">
        <f t="shared" si="2"/>
        <v>0</v>
      </c>
      <c r="U11" s="39">
        <f>+'[1]Access-Jul'!O11</f>
        <v>0</v>
      </c>
      <c r="V11" s="41">
        <f t="shared" si="3"/>
        <v>0</v>
      </c>
      <c r="W11" s="39">
        <f>+'[1]Access-Jul'!P11</f>
        <v>0</v>
      </c>
      <c r="X11" s="41">
        <f t="shared" si="4"/>
        <v>0</v>
      </c>
    </row>
    <row r="12" spans="1:24" ht="30.75" customHeight="1" x14ac:dyDescent="0.2">
      <c r="A12" s="37" t="str">
        <f>+'[1]Access-Jul'!A12</f>
        <v>12101</v>
      </c>
      <c r="B12" s="38" t="str">
        <f>+'[1]Access-Jul'!B12</f>
        <v>JUSTICA FEDERAL DE PRIMEIRO GRAU</v>
      </c>
      <c r="C12" s="37" t="str">
        <f>+CONCATENATE('[1]Access-Jul'!C12,".",'[1]Access-Jul'!D12)</f>
        <v>02.061</v>
      </c>
      <c r="D12" s="37" t="str">
        <f>+CONCATENATE('[1]Access-Jul'!E12,".",'[1]Access-Jul'!G12)</f>
        <v>0033.4257</v>
      </c>
      <c r="E12" s="38" t="str">
        <f>+'[1]Access-Jul'!F12</f>
        <v>PROGRAMA DE GESTAO E MANUTENCAO DO PODER JUDICIARIO</v>
      </c>
      <c r="F12" s="38" t="str">
        <f>+'[1]Access-Jul'!H12</f>
        <v>JULGAMENTO DE CAUSAS NA JUSTICA FEDERAL</v>
      </c>
      <c r="G12" s="37" t="str">
        <f>IF('[1]Access-Jul'!I12="1","F","S")</f>
        <v>F</v>
      </c>
      <c r="H12" s="37" t="str">
        <f>+'[1]Access-Jul'!J12</f>
        <v>0100</v>
      </c>
      <c r="I12" s="38" t="str">
        <f>+'[1]Access-Jul'!K12</f>
        <v>RECURSOS PRIMARIOS DE LIVRE APLICACAO</v>
      </c>
      <c r="J12" s="37" t="str">
        <f>+'[1]Access-Jul'!L12</f>
        <v>3</v>
      </c>
      <c r="K12" s="39"/>
      <c r="L12" s="39"/>
      <c r="M12" s="39"/>
      <c r="N12" s="40">
        <f t="shared" si="0"/>
        <v>0</v>
      </c>
      <c r="O12" s="39"/>
      <c r="P12" s="39">
        <f>+'[1]Access-Jul'!M12</f>
        <v>14055115</v>
      </c>
      <c r="Q12" s="39"/>
      <c r="R12" s="39">
        <f t="shared" si="1"/>
        <v>14055115</v>
      </c>
      <c r="S12" s="39">
        <f>+'[1]Access-Jul'!N12</f>
        <v>11593641</v>
      </c>
      <c r="T12" s="41">
        <f t="shared" si="2"/>
        <v>0.8248698783325501</v>
      </c>
      <c r="U12" s="39">
        <f>+'[1]Access-Jul'!O12</f>
        <v>6131361.1900000004</v>
      </c>
      <c r="V12" s="41">
        <f t="shared" si="3"/>
        <v>0.43623699912807545</v>
      </c>
      <c r="W12" s="39">
        <f>+'[1]Access-Jul'!P12</f>
        <v>6131073.9100000001</v>
      </c>
      <c r="X12" s="41">
        <f t="shared" si="4"/>
        <v>0.43621655959414063</v>
      </c>
    </row>
    <row r="13" spans="1:24" ht="30.75" customHeight="1" x14ac:dyDescent="0.2">
      <c r="A13" s="37" t="str">
        <f>+'[1]Access-Jul'!A13</f>
        <v>12101</v>
      </c>
      <c r="B13" s="38" t="str">
        <f>+'[1]Access-Jul'!B13</f>
        <v>JUSTICA FEDERAL DE PRIMEIRO GRAU</v>
      </c>
      <c r="C13" s="37" t="str">
        <f>+CONCATENATE('[1]Access-Jul'!C13,".",'[1]Access-Jul'!D13)</f>
        <v>02.061</v>
      </c>
      <c r="D13" s="37" t="str">
        <f>+CONCATENATE('[1]Access-Jul'!E13,".",'[1]Access-Jul'!G13)</f>
        <v>0033.4257</v>
      </c>
      <c r="E13" s="38" t="str">
        <f>+'[1]Access-Jul'!F13</f>
        <v>PROGRAMA DE GESTAO E MANUTENCAO DO PODER JUDICIARIO</v>
      </c>
      <c r="F13" s="38" t="str">
        <f>+'[1]Access-Jul'!H13</f>
        <v>JULGAMENTO DE CAUSAS NA JUSTICA FEDERAL</v>
      </c>
      <c r="G13" s="37" t="str">
        <f>IF('[1]Access-Jul'!I13="1","F","S")</f>
        <v>F</v>
      </c>
      <c r="H13" s="37" t="str">
        <f>+'[1]Access-Jul'!J13</f>
        <v>0300</v>
      </c>
      <c r="I13" s="38" t="str">
        <f>+'[1]Access-Jul'!K13</f>
        <v>RECURSOS PRIMARIOS DE LIVRE APLICACAO</v>
      </c>
      <c r="J13" s="37" t="str">
        <f>+'[1]Access-Jul'!L13</f>
        <v>3</v>
      </c>
      <c r="K13" s="39"/>
      <c r="L13" s="39"/>
      <c r="M13" s="39"/>
      <c r="N13" s="40">
        <f t="shared" si="0"/>
        <v>0</v>
      </c>
      <c r="O13" s="39"/>
      <c r="P13" s="39">
        <f>+'[1]Access-Jul'!M13</f>
        <v>292357</v>
      </c>
      <c r="Q13" s="39"/>
      <c r="R13" s="39">
        <f t="shared" si="1"/>
        <v>292357</v>
      </c>
      <c r="S13" s="39">
        <f>+'[1]Access-Jul'!N13</f>
        <v>0</v>
      </c>
      <c r="T13" s="41">
        <f t="shared" si="2"/>
        <v>0</v>
      </c>
      <c r="U13" s="39">
        <f>+'[1]Access-Jul'!O13</f>
        <v>0</v>
      </c>
      <c r="V13" s="41">
        <f t="shared" si="3"/>
        <v>0</v>
      </c>
      <c r="W13" s="39">
        <f>+'[1]Access-Jul'!P13</f>
        <v>0</v>
      </c>
      <c r="X13" s="41">
        <f t="shared" si="4"/>
        <v>0</v>
      </c>
    </row>
    <row r="14" spans="1:24" ht="30.75" customHeight="1" x14ac:dyDescent="0.2">
      <c r="A14" s="37" t="str">
        <f>+'[1]Access-Jul'!A14</f>
        <v>12101</v>
      </c>
      <c r="B14" s="38" t="str">
        <f>+'[1]Access-Jul'!B14</f>
        <v>JUSTICA FEDERAL DE PRIMEIRO GRAU</v>
      </c>
      <c r="C14" s="37" t="str">
        <f>+CONCATENATE('[1]Access-Jul'!C14,".",'[1]Access-Jul'!D14)</f>
        <v>02.122</v>
      </c>
      <c r="D14" s="37" t="str">
        <f>+CONCATENATE('[1]Access-Jul'!E14,".",'[1]Access-Jul'!G14)</f>
        <v>0033.20TP</v>
      </c>
      <c r="E14" s="38" t="str">
        <f>+'[1]Access-Jul'!F14</f>
        <v>PROGRAMA DE GESTAO E MANUTENCAO DO PODER JUDICIARIO</v>
      </c>
      <c r="F14" s="38" t="str">
        <f>+'[1]Access-Jul'!H14</f>
        <v>ATIVOS CIVIS DA UNIAO</v>
      </c>
      <c r="G14" s="37" t="str">
        <f>IF('[1]Access-Jul'!I14="1","F","S")</f>
        <v>F</v>
      </c>
      <c r="H14" s="37" t="str">
        <f>+'[1]Access-Jul'!J14</f>
        <v>0100</v>
      </c>
      <c r="I14" s="38" t="str">
        <f>+'[1]Access-Jul'!K14</f>
        <v>RECURSOS PRIMARIOS DE LIVRE APLICACAO</v>
      </c>
      <c r="J14" s="37" t="str">
        <f>+'[1]Access-Jul'!L14</f>
        <v>1</v>
      </c>
      <c r="K14" s="39"/>
      <c r="L14" s="39"/>
      <c r="M14" s="39"/>
      <c r="N14" s="40">
        <f t="shared" si="0"/>
        <v>0</v>
      </c>
      <c r="O14" s="39"/>
      <c r="P14" s="39">
        <f>+'[1]Access-Jul'!M14</f>
        <v>48266232.25</v>
      </c>
      <c r="Q14" s="39"/>
      <c r="R14" s="39">
        <f t="shared" si="1"/>
        <v>48266232.25</v>
      </c>
      <c r="S14" s="39">
        <f>+'[1]Access-Jul'!N14</f>
        <v>48264197.189999998</v>
      </c>
      <c r="T14" s="41">
        <f t="shared" si="2"/>
        <v>0.99995783677521255</v>
      </c>
      <c r="U14" s="39">
        <f>+'[1]Access-Jul'!O14</f>
        <v>48264197.189999998</v>
      </c>
      <c r="V14" s="41">
        <f t="shared" si="3"/>
        <v>0.99995783677521255</v>
      </c>
      <c r="W14" s="39">
        <f>+'[1]Access-Jul'!P14</f>
        <v>48046095.740000002</v>
      </c>
      <c r="X14" s="41">
        <f t="shared" si="4"/>
        <v>0.99543911965492193</v>
      </c>
    </row>
    <row r="15" spans="1:24" ht="30.75" customHeight="1" x14ac:dyDescent="0.2">
      <c r="A15" s="37" t="str">
        <f>+'[1]Access-Jul'!A15</f>
        <v>12101</v>
      </c>
      <c r="B15" s="38" t="str">
        <f>+'[1]Access-Jul'!B15</f>
        <v>JUSTICA FEDERAL DE PRIMEIRO GRAU</v>
      </c>
      <c r="C15" s="37" t="str">
        <f>+CONCATENATE('[1]Access-Jul'!C15,".",'[1]Access-Jul'!D15)</f>
        <v>02.122</v>
      </c>
      <c r="D15" s="37" t="str">
        <f>+CONCATENATE('[1]Access-Jul'!E15,".",'[1]Access-Jul'!G15)</f>
        <v>0033.216H</v>
      </c>
      <c r="E15" s="38" t="str">
        <f>+'[1]Access-Jul'!F15</f>
        <v>PROGRAMA DE GESTAO E MANUTENCAO DO PODER JUDICIARIO</v>
      </c>
      <c r="F15" s="38" t="str">
        <f>+'[1]Access-Jul'!H15</f>
        <v>AJUDA DE CUSTO PARA MORADIA OU AUXILIO-MORADIA A AGENTES PUB</v>
      </c>
      <c r="G15" s="37" t="str">
        <f>IF('[1]Access-Jul'!I15="1","F","S")</f>
        <v>F</v>
      </c>
      <c r="H15" s="37" t="str">
        <f>+'[1]Access-Jul'!J15</f>
        <v>0100</v>
      </c>
      <c r="I15" s="38" t="str">
        <f>+'[1]Access-Jul'!K15</f>
        <v>RECURSOS PRIMARIOS DE LIVRE APLICACAO</v>
      </c>
      <c r="J15" s="37" t="str">
        <f>+'[1]Access-Jul'!L15</f>
        <v>3</v>
      </c>
      <c r="K15" s="39"/>
      <c r="L15" s="39"/>
      <c r="M15" s="39"/>
      <c r="N15" s="40">
        <f t="shared" si="0"/>
        <v>0</v>
      </c>
      <c r="O15" s="39"/>
      <c r="P15" s="39">
        <f>+'[1]Access-Jul'!M15</f>
        <v>196632</v>
      </c>
      <c r="Q15" s="39"/>
      <c r="R15" s="39">
        <f t="shared" si="1"/>
        <v>196632</v>
      </c>
      <c r="S15" s="39">
        <f>+'[1]Access-Jul'!N15</f>
        <v>196632</v>
      </c>
      <c r="T15" s="41">
        <f t="shared" si="2"/>
        <v>1</v>
      </c>
      <c r="U15" s="39">
        <f>+'[1]Access-Jul'!O15</f>
        <v>119832.69</v>
      </c>
      <c r="V15" s="41">
        <f t="shared" si="3"/>
        <v>0.60942618698889295</v>
      </c>
      <c r="W15" s="39">
        <f>+'[1]Access-Jul'!P15</f>
        <v>119832.69</v>
      </c>
      <c r="X15" s="41">
        <f t="shared" si="4"/>
        <v>0.60942618698889295</v>
      </c>
    </row>
    <row r="16" spans="1:24" ht="30.75" customHeight="1" x14ac:dyDescent="0.2">
      <c r="A16" s="37" t="str">
        <f>+'[1]Access-Jul'!A16</f>
        <v>12101</v>
      </c>
      <c r="B16" s="38" t="str">
        <f>+'[1]Access-Jul'!B16</f>
        <v>JUSTICA FEDERAL DE PRIMEIRO GRAU</v>
      </c>
      <c r="C16" s="37" t="str">
        <f>+CONCATENATE('[1]Access-Jul'!C16,".",'[1]Access-Jul'!D16)</f>
        <v>02.301</v>
      </c>
      <c r="D16" s="37" t="str">
        <f>+CONCATENATE('[1]Access-Jul'!E16,".",'[1]Access-Jul'!G16)</f>
        <v>0033.2004</v>
      </c>
      <c r="E16" s="38" t="str">
        <f>+'[1]Access-Jul'!F16</f>
        <v>PROGRAMA DE GESTAO E MANUTENCAO DO PODER JUDICIARIO</v>
      </c>
      <c r="F16" s="38" t="str">
        <f>+'[1]Access-Jul'!H16</f>
        <v>ASSISTENCIA MEDICA E ODONTOLOGICA AOS SERVIDORES CIVIS, EMPR</v>
      </c>
      <c r="G16" s="37" t="str">
        <f>IF('[1]Access-Jul'!I16="1","F","S")</f>
        <v>S</v>
      </c>
      <c r="H16" s="37" t="str">
        <f>+'[1]Access-Jul'!J16</f>
        <v>0151</v>
      </c>
      <c r="I16" s="38" t="str">
        <f>+'[1]Access-Jul'!K16</f>
        <v>RECURSOS LIVRES DA SEGURIDADE SOCIAL</v>
      </c>
      <c r="J16" s="37" t="str">
        <f>+'[1]Access-Jul'!L16</f>
        <v>4</v>
      </c>
      <c r="K16" s="39"/>
      <c r="L16" s="39"/>
      <c r="M16" s="39"/>
      <c r="N16" s="40">
        <f t="shared" si="0"/>
        <v>0</v>
      </c>
      <c r="O16" s="39"/>
      <c r="P16" s="39">
        <f>+'[1]Access-Jul'!M16</f>
        <v>29494</v>
      </c>
      <c r="Q16" s="39"/>
      <c r="R16" s="39">
        <f t="shared" si="1"/>
        <v>29494</v>
      </c>
      <c r="S16" s="39">
        <f>+'[1]Access-Jul'!N16</f>
        <v>4725</v>
      </c>
      <c r="T16" s="41">
        <f t="shared" si="2"/>
        <v>0.16020207499830474</v>
      </c>
      <c r="U16" s="39">
        <f>+'[1]Access-Jul'!O16</f>
        <v>0</v>
      </c>
      <c r="V16" s="41">
        <f t="shared" si="3"/>
        <v>0</v>
      </c>
      <c r="W16" s="39">
        <f>+'[1]Access-Jul'!P16</f>
        <v>0</v>
      </c>
      <c r="X16" s="41">
        <f t="shared" si="4"/>
        <v>0</v>
      </c>
    </row>
    <row r="17" spans="1:24" ht="30.75" customHeight="1" x14ac:dyDescent="0.2">
      <c r="A17" s="37" t="str">
        <f>+'[1]Access-Jul'!A17</f>
        <v>12101</v>
      </c>
      <c r="B17" s="38" t="str">
        <f>+'[1]Access-Jul'!B17</f>
        <v>JUSTICA FEDERAL DE PRIMEIRO GRAU</v>
      </c>
      <c r="C17" s="37" t="str">
        <f>+CONCATENATE('[1]Access-Jul'!C17,".",'[1]Access-Jul'!D17)</f>
        <v>02.301</v>
      </c>
      <c r="D17" s="37" t="str">
        <f>+CONCATENATE('[1]Access-Jul'!E17,".",'[1]Access-Jul'!G17)</f>
        <v>0033.2004</v>
      </c>
      <c r="E17" s="38" t="str">
        <f>+'[1]Access-Jul'!F17</f>
        <v>PROGRAMA DE GESTAO E MANUTENCAO DO PODER JUDICIARIO</v>
      </c>
      <c r="F17" s="38" t="str">
        <f>+'[1]Access-Jul'!H17</f>
        <v>ASSISTENCIA MEDICA E ODONTOLOGICA AOS SERVIDORES CIVIS, EMPR</v>
      </c>
      <c r="G17" s="37" t="str">
        <f>IF('[1]Access-Jul'!I17="1","F","S")</f>
        <v>S</v>
      </c>
      <c r="H17" s="37" t="str">
        <f>+'[1]Access-Jul'!J17</f>
        <v>0151</v>
      </c>
      <c r="I17" s="38" t="str">
        <f>+'[1]Access-Jul'!K17</f>
        <v>RECURSOS LIVRES DA SEGURIDADE SOCIAL</v>
      </c>
      <c r="J17" s="37" t="str">
        <f>+'[1]Access-Jul'!L17</f>
        <v>3</v>
      </c>
      <c r="K17" s="39"/>
      <c r="L17" s="39"/>
      <c r="M17" s="39"/>
      <c r="N17" s="40">
        <v>0</v>
      </c>
      <c r="O17" s="39"/>
      <c r="P17" s="39">
        <f>+'[1]Access-Jul'!M17</f>
        <v>2567310</v>
      </c>
      <c r="Q17" s="39"/>
      <c r="R17" s="39">
        <f t="shared" si="1"/>
        <v>2567310</v>
      </c>
      <c r="S17" s="39">
        <f>+'[1]Access-Jul'!N17</f>
        <v>2072752.26</v>
      </c>
      <c r="T17" s="41">
        <f t="shared" si="2"/>
        <v>0.80736345045981983</v>
      </c>
      <c r="U17" s="39">
        <f>+'[1]Access-Jul'!O17</f>
        <v>975470.02</v>
      </c>
      <c r="V17" s="41">
        <f t="shared" si="3"/>
        <v>0.3799580183148899</v>
      </c>
      <c r="W17" s="39">
        <f>+'[1]Access-Jul'!P17</f>
        <v>975470.02</v>
      </c>
      <c r="X17" s="41">
        <f t="shared" si="4"/>
        <v>0.3799580183148899</v>
      </c>
    </row>
    <row r="18" spans="1:24" ht="30.75" customHeight="1" x14ac:dyDescent="0.2">
      <c r="A18" s="37" t="str">
        <f>+'[1]Access-Jul'!A18</f>
        <v>12101</v>
      </c>
      <c r="B18" s="38" t="str">
        <f>+'[1]Access-Jul'!B18</f>
        <v>JUSTICA FEDERAL DE PRIMEIRO GRAU</v>
      </c>
      <c r="C18" s="37" t="str">
        <f>+CONCATENATE('[1]Access-Jul'!C18,".",'[1]Access-Jul'!D18)</f>
        <v>02.331</v>
      </c>
      <c r="D18" s="37" t="str">
        <f>+CONCATENATE('[1]Access-Jul'!E18,".",'[1]Access-Jul'!G18)</f>
        <v>0033.212B</v>
      </c>
      <c r="E18" s="38" t="str">
        <f>+'[1]Access-Jul'!F18</f>
        <v>PROGRAMA DE GESTAO E MANUTENCAO DO PODER JUDICIARIO</v>
      </c>
      <c r="F18" s="38" t="str">
        <f>+'[1]Access-Jul'!H18</f>
        <v>BENEFICIOS OBRIGATORIOS AOS SERVIDORES CIVIS, EMPREGADOS, MI</v>
      </c>
      <c r="G18" s="37" t="str">
        <f>IF('[1]Access-Jul'!I18="1","F","S")</f>
        <v>F</v>
      </c>
      <c r="H18" s="37" t="str">
        <f>+'[1]Access-Jul'!J18</f>
        <v>0100</v>
      </c>
      <c r="I18" s="38" t="str">
        <f>+'[1]Access-Jul'!K18</f>
        <v>RECURSOS PRIMARIOS DE LIVRE APLICACAO</v>
      </c>
      <c r="J18" s="37" t="str">
        <f>+'[1]Access-Jul'!L18</f>
        <v>3</v>
      </c>
      <c r="K18" s="40"/>
      <c r="L18" s="40"/>
      <c r="M18" s="40"/>
      <c r="N18" s="40">
        <v>0</v>
      </c>
      <c r="O18" s="40"/>
      <c r="P18" s="39">
        <f>+'[1]Access-Jul'!M18</f>
        <v>4227503.08</v>
      </c>
      <c r="Q18" s="39"/>
      <c r="R18" s="39">
        <f t="shared" si="1"/>
        <v>4227503.08</v>
      </c>
      <c r="S18" s="39">
        <f>+'[1]Access-Jul'!N18</f>
        <v>4227503.08</v>
      </c>
      <c r="T18" s="41">
        <f t="shared" si="2"/>
        <v>1</v>
      </c>
      <c r="U18" s="39">
        <f>+'[1]Access-Jul'!O18</f>
        <v>2524979.0699999998</v>
      </c>
      <c r="V18" s="41">
        <f t="shared" si="3"/>
        <v>0.59727433007570985</v>
      </c>
      <c r="W18" s="39">
        <f>+'[1]Access-Jul'!P18</f>
        <v>2524979.0699999998</v>
      </c>
      <c r="X18" s="41">
        <f t="shared" si="4"/>
        <v>0.59727433007570985</v>
      </c>
    </row>
    <row r="19" spans="1:24" ht="30.75" customHeight="1" x14ac:dyDescent="0.2">
      <c r="A19" s="37" t="str">
        <f>+'[1]Access-Jul'!A19</f>
        <v>12101</v>
      </c>
      <c r="B19" s="38" t="str">
        <f>+'[1]Access-Jul'!B19</f>
        <v>JUSTICA FEDERAL DE PRIMEIRO GRAU</v>
      </c>
      <c r="C19" s="37" t="str">
        <f>+CONCATENATE('[1]Access-Jul'!C19,".",'[1]Access-Jul'!D19)</f>
        <v>02.846</v>
      </c>
      <c r="D19" s="37" t="str">
        <f>+CONCATENATE('[1]Access-Jul'!E19,".",'[1]Access-Jul'!G19)</f>
        <v>0033.09HB</v>
      </c>
      <c r="E19" s="38" t="str">
        <f>+'[1]Access-Jul'!F19</f>
        <v>PROGRAMA DE GESTAO E MANUTENCAO DO PODER JUDICIARIO</v>
      </c>
      <c r="F19" s="38" t="str">
        <f>+'[1]Access-Jul'!H19</f>
        <v>CONTRIBUICAO DA UNIAO, DE SUAS AUTARQUIAS E FUNDACOES PARA O</v>
      </c>
      <c r="G19" s="37" t="str">
        <f>IF('[1]Access-Jul'!I19="1","F","S")</f>
        <v>F</v>
      </c>
      <c r="H19" s="37" t="str">
        <f>+'[1]Access-Jul'!J19</f>
        <v>0100</v>
      </c>
      <c r="I19" s="38" t="str">
        <f>+'[1]Access-Jul'!K19</f>
        <v>RECURSOS PRIMARIOS DE LIVRE APLICACAO</v>
      </c>
      <c r="J19" s="37" t="str">
        <f>+'[1]Access-Jul'!L19</f>
        <v>1</v>
      </c>
      <c r="K19" s="40"/>
      <c r="L19" s="40"/>
      <c r="M19" s="40"/>
      <c r="N19" s="40">
        <v>0</v>
      </c>
      <c r="O19" s="40"/>
      <c r="P19" s="39">
        <f>+'[1]Access-Jul'!M19</f>
        <v>8362198.2999999998</v>
      </c>
      <c r="Q19" s="39"/>
      <c r="R19" s="39">
        <f t="shared" si="1"/>
        <v>8362198.2999999998</v>
      </c>
      <c r="S19" s="39">
        <f>+'[1]Access-Jul'!N19</f>
        <v>8362198.2999999998</v>
      </c>
      <c r="T19" s="41">
        <f t="shared" si="2"/>
        <v>1</v>
      </c>
      <c r="U19" s="39">
        <f>+'[1]Access-Jul'!O19</f>
        <v>8362198.2999999998</v>
      </c>
      <c r="V19" s="41">
        <f t="shared" si="3"/>
        <v>1</v>
      </c>
      <c r="W19" s="39">
        <f>+'[1]Access-Jul'!P19</f>
        <v>8362198.2999999998</v>
      </c>
      <c r="X19" s="41">
        <f t="shared" si="4"/>
        <v>1</v>
      </c>
    </row>
    <row r="20" spans="1:24" ht="30.75" customHeight="1" x14ac:dyDescent="0.2">
      <c r="A20" s="37" t="str">
        <f>+'[1]Access-Jul'!A20</f>
        <v>12101</v>
      </c>
      <c r="B20" s="38" t="str">
        <f>+'[1]Access-Jul'!B20</f>
        <v>JUSTICA FEDERAL DE PRIMEIRO GRAU</v>
      </c>
      <c r="C20" s="37" t="str">
        <f>+CONCATENATE('[1]Access-Jul'!C20,".",'[1]Access-Jul'!D20)</f>
        <v>09.272</v>
      </c>
      <c r="D20" s="37" t="str">
        <f>+CONCATENATE('[1]Access-Jul'!E20,".",'[1]Access-Jul'!G20)</f>
        <v>0033.0181</v>
      </c>
      <c r="E20" s="38" t="str">
        <f>+'[1]Access-Jul'!F20</f>
        <v>PROGRAMA DE GESTAO E MANUTENCAO DO PODER JUDICIARIO</v>
      </c>
      <c r="F20" s="38" t="str">
        <f>+'[1]Access-Jul'!H20</f>
        <v>APOSENTADORIAS E PENSOES CIVIS DA UNIAO</v>
      </c>
      <c r="G20" s="37" t="str">
        <f>IF('[1]Access-Jul'!I20="1","F","S")</f>
        <v>S</v>
      </c>
      <c r="H20" s="37" t="str">
        <f>+'[1]Access-Jul'!J20</f>
        <v>0156</v>
      </c>
      <c r="I20" s="38" t="str">
        <f>+'[1]Access-Jul'!K20</f>
        <v>CONTRIBUICAO PLANO SEGURIDADE SOCIAL SERVIDOR</v>
      </c>
      <c r="J20" s="37" t="str">
        <f>+'[1]Access-Jul'!L20</f>
        <v>1</v>
      </c>
      <c r="K20" s="40"/>
      <c r="L20" s="40"/>
      <c r="M20" s="40"/>
      <c r="N20" s="40">
        <v>0</v>
      </c>
      <c r="O20" s="40"/>
      <c r="P20" s="39">
        <f>+'[1]Access-Jul'!M20</f>
        <v>10132805.83</v>
      </c>
      <c r="Q20" s="39"/>
      <c r="R20" s="39">
        <f t="shared" si="1"/>
        <v>10132805.83</v>
      </c>
      <c r="S20" s="39">
        <f>+'[1]Access-Jul'!N20</f>
        <v>10132805.83</v>
      </c>
      <c r="T20" s="41">
        <f t="shared" si="2"/>
        <v>1</v>
      </c>
      <c r="U20" s="39">
        <f>+'[1]Access-Jul'!O20</f>
        <v>10132805.83</v>
      </c>
      <c r="V20" s="41">
        <f t="shared" si="3"/>
        <v>1</v>
      </c>
      <c r="W20" s="39">
        <f>+'[1]Access-Jul'!P20</f>
        <v>10071436.82</v>
      </c>
      <c r="X20" s="41">
        <f t="shared" si="4"/>
        <v>0.99394353242037803</v>
      </c>
    </row>
    <row r="21" spans="1:24" ht="30.75" customHeight="1" thickBot="1" x14ac:dyDescent="0.25">
      <c r="A21" s="37" t="str">
        <f>+'[1]Access-Jul'!A21</f>
        <v>71101</v>
      </c>
      <c r="B21" s="38" t="str">
        <f>+'[1]Access-Jul'!B21</f>
        <v>RECURSOS SOB SUPERVISAO DO MF - EFU</v>
      </c>
      <c r="C21" s="37" t="str">
        <f>+CONCATENATE('[1]Access-Jul'!C21,".",'[1]Access-Jul'!D21)</f>
        <v>28.845</v>
      </c>
      <c r="D21" s="37" t="str">
        <f>+CONCATENATE('[1]Access-Jul'!E21,".",'[1]Access-Jul'!G21)</f>
        <v>0903.00RC</v>
      </c>
      <c r="E21" s="38" t="str">
        <f>+'[1]Access-Jul'!F21</f>
        <v>OPERACOES ESPECIAIS: TRANSFERENCIAS CONSTITUCIONAIS E AS DEC</v>
      </c>
      <c r="F21" s="38" t="str">
        <f>+'[1]Access-Jul'!H21</f>
        <v>ANTECIPACAO DE PAGAMENTO DE HONORARIOS PERICIAIS EM ACOES QU</v>
      </c>
      <c r="G21" s="37" t="str">
        <f>IF('[1]Access-Jul'!I21="1","F","S")</f>
        <v>F</v>
      </c>
      <c r="H21" s="37" t="str">
        <f>+'[1]Access-Jul'!J21</f>
        <v>0100</v>
      </c>
      <c r="I21" s="38" t="str">
        <f>+'[1]Access-Jul'!K21</f>
        <v>RECURSOS PRIMARIOS DE LIVRE APLICACAO</v>
      </c>
      <c r="J21" s="37" t="str">
        <f>+'[1]Access-Jul'!L21</f>
        <v>3</v>
      </c>
      <c r="K21" s="40"/>
      <c r="L21" s="40"/>
      <c r="M21" s="40"/>
      <c r="N21" s="40">
        <v>0</v>
      </c>
      <c r="O21" s="40"/>
      <c r="P21" s="39">
        <f>+'[1]Access-Jul'!M21</f>
        <v>2485563</v>
      </c>
      <c r="Q21" s="39"/>
      <c r="R21" s="39">
        <f t="shared" si="1"/>
        <v>2485563</v>
      </c>
      <c r="S21" s="39">
        <f>+'[1]Access-Jul'!N21</f>
        <v>2485563</v>
      </c>
      <c r="T21" s="41">
        <f t="shared" si="2"/>
        <v>1</v>
      </c>
      <c r="U21" s="39">
        <f>+'[1]Access-Jul'!O21</f>
        <v>2485291.4900000002</v>
      </c>
      <c r="V21" s="41">
        <f t="shared" si="3"/>
        <v>0.99989076519082409</v>
      </c>
      <c r="W21" s="39">
        <f>+'[1]Access-Jul'!P21</f>
        <v>2485291.4900000002</v>
      </c>
      <c r="X21" s="41">
        <f t="shared" si="4"/>
        <v>0.99989076519082409</v>
      </c>
    </row>
    <row r="22" spans="1:24" ht="30.75" customHeight="1" thickBot="1" x14ac:dyDescent="0.25">
      <c r="A22" s="14" t="s">
        <v>48</v>
      </c>
      <c r="B22" s="42"/>
      <c r="C22" s="42"/>
      <c r="D22" s="42"/>
      <c r="E22" s="42"/>
      <c r="F22" s="42"/>
      <c r="G22" s="42"/>
      <c r="H22" s="42"/>
      <c r="I22" s="42"/>
      <c r="J22" s="15"/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4">
        <f>SUM(P10:P21)</f>
        <v>91125029.459999993</v>
      </c>
      <c r="Q22" s="44">
        <f>SUM(Q10:Q21)</f>
        <v>0</v>
      </c>
      <c r="R22" s="44">
        <f>SUM(R10:R21)</f>
        <v>91125029.459999993</v>
      </c>
      <c r="S22" s="44">
        <f>SUM(S10:S21)</f>
        <v>87607644.659999996</v>
      </c>
      <c r="T22" s="45">
        <f t="shared" si="2"/>
        <v>0.96140045363119497</v>
      </c>
      <c r="U22" s="44">
        <f>SUM(U10:U21)</f>
        <v>79249316.099999994</v>
      </c>
      <c r="V22" s="45">
        <f t="shared" si="3"/>
        <v>0.86967671307900174</v>
      </c>
      <c r="W22" s="44">
        <f>SUM(W10:W21)</f>
        <v>78969558.359999999</v>
      </c>
      <c r="X22" s="45">
        <f t="shared" si="4"/>
        <v>0.86660667028551441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46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2020-08-19T21:50:49Z</dcterms:created>
  <dcterms:modified xsi:type="dcterms:W3CDTF">2020-08-19T21:51:29Z</dcterms:modified>
</cp:coreProperties>
</file>