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Set" sheetId="1" r:id="rId1"/>
  </sheets>
  <externalReferences>
    <externalReference r:id="rId2"/>
  </externalReferences>
  <definedNames>
    <definedName name="_xlnm.Print_Area" localSheetId="0">Set!$A$1:$X$25</definedName>
  </definedNames>
  <calcPr calcId="145621"/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V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3" i="1" s="1"/>
  <c r="S10" i="1"/>
  <c r="P10" i="1"/>
  <c r="N10" i="1"/>
  <c r="R10" i="1" s="1"/>
  <c r="V10" i="1" s="1"/>
  <c r="J10" i="1"/>
  <c r="I10" i="1"/>
  <c r="H10" i="1"/>
  <c r="G10" i="1"/>
  <c r="F10" i="1"/>
  <c r="E10" i="1"/>
  <c r="D10" i="1"/>
  <c r="C10" i="1"/>
  <c r="B10" i="1"/>
  <c r="A10" i="1"/>
  <c r="W23" i="1" l="1"/>
  <c r="P23" i="1"/>
  <c r="V16" i="1"/>
  <c r="V17" i="1"/>
  <c r="X17" i="1"/>
  <c r="T17" i="1"/>
  <c r="T11" i="1"/>
  <c r="V11" i="1"/>
  <c r="X11" i="1"/>
  <c r="V19" i="1"/>
  <c r="X19" i="1"/>
  <c r="T19" i="1"/>
  <c r="X13" i="1"/>
  <c r="V13" i="1"/>
  <c r="T13" i="1"/>
  <c r="T21" i="1"/>
  <c r="V21" i="1"/>
  <c r="X21" i="1"/>
  <c r="T15" i="1"/>
  <c r="V15" i="1"/>
  <c r="X15" i="1"/>
  <c r="V20" i="1"/>
  <c r="R23" i="1"/>
  <c r="V14" i="1"/>
  <c r="V18" i="1"/>
  <c r="V22" i="1"/>
  <c r="T10" i="1"/>
  <c r="X10" i="1"/>
  <c r="T12" i="1"/>
  <c r="X12" i="1"/>
  <c r="T14" i="1"/>
  <c r="T16" i="1"/>
  <c r="X16" i="1"/>
  <c r="T18" i="1"/>
  <c r="T20" i="1"/>
  <c r="T22" i="1"/>
  <c r="S23" i="1"/>
  <c r="X23" i="1" l="1"/>
  <c r="T23" i="1"/>
  <c r="V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<sst xmlns="http://schemas.openxmlformats.org/spreadsheetml/2006/main" count="55" uniqueCount="51">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</sst>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339376</v>
          </cell>
          <cell r="N10">
            <v>339376</v>
          </cell>
          <cell r="O10">
            <v>324723.69</v>
          </cell>
          <cell r="P10">
            <v>324723.69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882192</v>
          </cell>
          <cell r="N11">
            <v>9320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14055115</v>
          </cell>
          <cell r="N12">
            <v>11913180.619999999</v>
          </cell>
          <cell r="O12">
            <v>8041007.79</v>
          </cell>
          <cell r="P12">
            <v>8041007.79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0300</v>
          </cell>
          <cell r="K13" t="str">
            <v>RECURSOS PRIMARIOS DE LIVRE APLICACAO</v>
          </cell>
          <cell r="L13" t="str">
            <v>3</v>
          </cell>
          <cell r="M13">
            <v>292357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61712894.420000002</v>
          </cell>
          <cell r="N14">
            <v>61710916.32</v>
          </cell>
          <cell r="O14">
            <v>61710878.079999998</v>
          </cell>
          <cell r="P14">
            <v>61300623.740000002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196632</v>
          </cell>
          <cell r="N15">
            <v>196632</v>
          </cell>
          <cell r="O15">
            <v>150910.19</v>
          </cell>
          <cell r="P15">
            <v>150910.19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29494</v>
          </cell>
          <cell r="N16">
            <v>4725</v>
          </cell>
          <cell r="O16">
            <v>4725</v>
          </cell>
          <cell r="P16">
            <v>4725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2567310</v>
          </cell>
          <cell r="N17">
            <v>2062146.83</v>
          </cell>
          <cell r="O17">
            <v>1370729.81</v>
          </cell>
          <cell r="P17">
            <v>1370729.81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4244841.0599999996</v>
          </cell>
          <cell r="N18">
            <v>4244841.0599999996</v>
          </cell>
          <cell r="O18">
            <v>3269878.87</v>
          </cell>
          <cell r="P18">
            <v>3254518.64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1</v>
          </cell>
          <cell r="M19">
            <v>10913745.460000001</v>
          </cell>
          <cell r="N19">
            <v>10913745.460000001</v>
          </cell>
          <cell r="O19">
            <v>10913745.460000001</v>
          </cell>
          <cell r="P19">
            <v>10913745.460000001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0156</v>
          </cell>
          <cell r="K20" t="str">
            <v>CONTRIBUICAO PLANO SEGURIDADE SOCIAL SERVIDOR</v>
          </cell>
          <cell r="L20" t="str">
            <v>1</v>
          </cell>
          <cell r="M20">
            <v>11479008.810000001</v>
          </cell>
          <cell r="N20">
            <v>11479008.810000001</v>
          </cell>
          <cell r="O20">
            <v>11479008.810000001</v>
          </cell>
          <cell r="P20">
            <v>11479008.810000001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0169</v>
          </cell>
          <cell r="K21" t="str">
            <v>CONTRIB.PATRONAL P/PLANO DE SEGURID.SOC.SERV.</v>
          </cell>
          <cell r="L21" t="str">
            <v>1</v>
          </cell>
          <cell r="M21">
            <v>1342030.71</v>
          </cell>
          <cell r="N21">
            <v>1342030.71</v>
          </cell>
          <cell r="O21">
            <v>1342030.71</v>
          </cell>
          <cell r="P21">
            <v>1281132.75</v>
          </cell>
        </row>
        <row r="22">
          <cell r="A22" t="str">
            <v>71101</v>
          </cell>
          <cell r="B22" t="str">
            <v>RECURSOS SOB SUPERVISAO DO MF - EFU</v>
          </cell>
          <cell r="C22" t="str">
            <v>28</v>
          </cell>
          <cell r="D22" t="str">
            <v>845</v>
          </cell>
          <cell r="E22" t="str">
            <v>0903</v>
          </cell>
          <cell r="F22" t="str">
            <v>OPERACOES ESPECIAIS: TRANSFERENCIAS CONSTITUCIONAIS E AS DEC</v>
          </cell>
          <cell r="G22" t="str">
            <v>00RC</v>
          </cell>
          <cell r="H22" t="str">
            <v>ANTECIPACAO DE PAGAMENTO DE HONORARIOS PERICIAIS EM ACOES QU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3016200</v>
          </cell>
          <cell r="N22">
            <v>3016200</v>
          </cell>
          <cell r="O22">
            <v>3015631.21</v>
          </cell>
          <cell r="P22">
            <v>3015631.21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Normal="10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44075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+'[1]Access-Set'!A10</f>
        <v>12101</v>
      </c>
      <c r="B10" s="38" t="str">
        <f>+'[1]Access-Set'!B10</f>
        <v>JUSTICA FEDERAL DE PRIMEIRO GRAU</v>
      </c>
      <c r="C10" s="39" t="str">
        <f>+CONCATENATE('[1]Access-Set'!C10,".",'[1]Access-Set'!D10)</f>
        <v>02.061</v>
      </c>
      <c r="D10" s="39" t="str">
        <f>+CONCATENATE('[1]Access-Set'!E10,".",'[1]Access-Set'!G10)</f>
        <v>0033.4224</v>
      </c>
      <c r="E10" s="38" t="str">
        <f>+'[1]Access-Set'!F10</f>
        <v>PROGRAMA DE GESTAO E MANUTENCAO DO PODER JUDICIARIO</v>
      </c>
      <c r="F10" s="40" t="str">
        <f>+'[1]Access-Set'!H10</f>
        <v>ASSISTENCIA JURIDICA A PESSOAS CARENTES</v>
      </c>
      <c r="G10" s="37" t="str">
        <f>IF('[1]Access-Set'!I10="1","F","S")</f>
        <v>F</v>
      </c>
      <c r="H10" s="37" t="str">
        <f>+'[1]Access-Set'!J10</f>
        <v>0100</v>
      </c>
      <c r="I10" s="41" t="str">
        <f>+'[1]Access-Set'!K10</f>
        <v>RECURSOS PRIMARIOS DE LIVRE APLICACAO</v>
      </c>
      <c r="J10" s="37" t="str">
        <f>+'[1]Access-Set'!L10</f>
        <v>3</v>
      </c>
      <c r="K10" s="42"/>
      <c r="L10" s="43"/>
      <c r="M10" s="43"/>
      <c r="N10" s="44">
        <f>K10+L10-M10</f>
        <v>0</v>
      </c>
      <c r="O10" s="42"/>
      <c r="P10" s="45">
        <f>+'[1]Access-Set'!M10</f>
        <v>339376</v>
      </c>
      <c r="Q10" s="45"/>
      <c r="R10" s="45">
        <f>N10-O10+P10+Q10</f>
        <v>339376</v>
      </c>
      <c r="S10" s="45">
        <f>+'[1]Access-Set'!N10</f>
        <v>339376</v>
      </c>
      <c r="T10" s="46">
        <f>IF(R10&gt;0,S10/R10,0)</f>
        <v>1</v>
      </c>
      <c r="U10" s="45">
        <f>+'[1]Access-Set'!O10</f>
        <v>324723.69</v>
      </c>
      <c r="V10" s="46">
        <f>IF(R10&gt;0,U10/R10,0)</f>
        <v>0.95682573311017871</v>
      </c>
      <c r="W10" s="45">
        <f>+'[1]Access-Set'!P10</f>
        <v>324723.69</v>
      </c>
      <c r="X10" s="46">
        <f>IF(R10&gt;0,W10/R10,0)</f>
        <v>0.95682573311017871</v>
      </c>
    </row>
    <row r="11" spans="1:24" ht="30.75" customHeight="1" x14ac:dyDescent="0.2">
      <c r="A11" s="47" t="str">
        <f>+'[1]Access-Set'!A11</f>
        <v>12101</v>
      </c>
      <c r="B11" s="48" t="str">
        <f>+'[1]Access-Set'!B11</f>
        <v>JUSTICA FEDERAL DE PRIMEIRO GRAU</v>
      </c>
      <c r="C11" s="47" t="str">
        <f>+CONCATENATE('[1]Access-Set'!C11,".",'[1]Access-Set'!D11)</f>
        <v>02.061</v>
      </c>
      <c r="D11" s="47" t="str">
        <f>+CONCATENATE('[1]Access-Set'!E11,".",'[1]Access-Set'!G11)</f>
        <v>0033.4257</v>
      </c>
      <c r="E11" s="48" t="str">
        <f>+'[1]Access-Set'!F11</f>
        <v>PROGRAMA DE GESTAO E MANUTENCAO DO PODER JUDICIARIO</v>
      </c>
      <c r="F11" s="49" t="str">
        <f>+'[1]Access-Set'!H11</f>
        <v>JULGAMENTO DE CAUSAS NA JUSTICA FEDERAL</v>
      </c>
      <c r="G11" s="47" t="str">
        <f>IF('[1]Access-Set'!I11="1","F","S")</f>
        <v>F</v>
      </c>
      <c r="H11" s="47" t="str">
        <f>+'[1]Access-Set'!J11</f>
        <v>0100</v>
      </c>
      <c r="I11" s="48" t="str">
        <f>+'[1]Access-Set'!K11</f>
        <v>RECURSOS PRIMARIOS DE LIVRE APLICACAO</v>
      </c>
      <c r="J11" s="47" t="str">
        <f>+'[1]Access-Set'!L11</f>
        <v>4</v>
      </c>
      <c r="K11" s="50"/>
      <c r="L11" s="50"/>
      <c r="M11" s="50"/>
      <c r="N11" s="51">
        <v>0</v>
      </c>
      <c r="O11" s="50"/>
      <c r="P11" s="52">
        <f>+'[1]Access-Set'!M11</f>
        <v>882192</v>
      </c>
      <c r="Q11" s="52"/>
      <c r="R11" s="52">
        <f t="shared" ref="R11:R22" si="0">N11-O11+P11+Q11</f>
        <v>882192</v>
      </c>
      <c r="S11" s="52">
        <f>+'[1]Access-Set'!N11</f>
        <v>9320</v>
      </c>
      <c r="T11" s="53">
        <f t="shared" ref="T11:T23" si="1">IF(R11&gt;0,S11/R11,0)</f>
        <v>1.0564593648548162E-2</v>
      </c>
      <c r="U11" s="52">
        <f>+'[1]Access-Set'!O11</f>
        <v>0</v>
      </c>
      <c r="V11" s="53">
        <f t="shared" ref="V11:V23" si="2">IF(R11&gt;0,U11/R11,0)</f>
        <v>0</v>
      </c>
      <c r="W11" s="52">
        <f>+'[1]Access-Set'!P11</f>
        <v>0</v>
      </c>
      <c r="X11" s="53">
        <f t="shared" ref="X11:X23" si="3">IF(R11&gt;0,W11/R11,0)</f>
        <v>0</v>
      </c>
    </row>
    <row r="12" spans="1:24" ht="30.75" customHeight="1" x14ac:dyDescent="0.2">
      <c r="A12" s="47" t="str">
        <f>+'[1]Access-Set'!A12</f>
        <v>12101</v>
      </c>
      <c r="B12" s="48" t="str">
        <f>+'[1]Access-Set'!B12</f>
        <v>JUSTICA FEDERAL DE PRIMEIRO GRAU</v>
      </c>
      <c r="C12" s="47" t="str">
        <f>+CONCATENATE('[1]Access-Set'!C12,".",'[1]Access-Set'!D12)</f>
        <v>02.061</v>
      </c>
      <c r="D12" s="47" t="str">
        <f>+CONCATENATE('[1]Access-Set'!E12,".",'[1]Access-Set'!G12)</f>
        <v>0033.4257</v>
      </c>
      <c r="E12" s="48" t="str">
        <f>+'[1]Access-Set'!F12</f>
        <v>PROGRAMA DE GESTAO E MANUTENCAO DO PODER JUDICIARIO</v>
      </c>
      <c r="F12" s="48" t="str">
        <f>+'[1]Access-Set'!H12</f>
        <v>JULGAMENTO DE CAUSAS NA JUSTICA FEDERAL</v>
      </c>
      <c r="G12" s="47" t="str">
        <f>IF('[1]Access-Set'!I12="1","F","S")</f>
        <v>F</v>
      </c>
      <c r="H12" s="47" t="str">
        <f>+'[1]Access-Set'!J12</f>
        <v>0100</v>
      </c>
      <c r="I12" s="48" t="str">
        <f>+'[1]Access-Set'!K12</f>
        <v>RECURSOS PRIMARIOS DE LIVRE APLICACAO</v>
      </c>
      <c r="J12" s="47" t="str">
        <f>+'[1]Access-Set'!L12</f>
        <v>3</v>
      </c>
      <c r="K12" s="52"/>
      <c r="L12" s="52"/>
      <c r="M12" s="52"/>
      <c r="N12" s="50">
        <v>0</v>
      </c>
      <c r="O12" s="52"/>
      <c r="P12" s="52">
        <f>+'[1]Access-Set'!M12</f>
        <v>14055115</v>
      </c>
      <c r="Q12" s="52"/>
      <c r="R12" s="52">
        <f t="shared" si="0"/>
        <v>14055115</v>
      </c>
      <c r="S12" s="52">
        <f>+'[1]Access-Set'!N12</f>
        <v>11913180.619999999</v>
      </c>
      <c r="T12" s="53">
        <f t="shared" si="1"/>
        <v>0.84760463503856065</v>
      </c>
      <c r="U12" s="52">
        <f>+'[1]Access-Set'!O12</f>
        <v>8041007.79</v>
      </c>
      <c r="V12" s="53">
        <f t="shared" si="2"/>
        <v>0.57210544275162456</v>
      </c>
      <c r="W12" s="52">
        <f>+'[1]Access-Set'!P12</f>
        <v>8041007.79</v>
      </c>
      <c r="X12" s="53">
        <f t="shared" si="3"/>
        <v>0.57210544275162456</v>
      </c>
    </row>
    <row r="13" spans="1:24" ht="30.75" customHeight="1" x14ac:dyDescent="0.2">
      <c r="A13" s="47" t="str">
        <f>+'[1]Access-Set'!A13</f>
        <v>12101</v>
      </c>
      <c r="B13" s="48" t="str">
        <f>+'[1]Access-Set'!B13</f>
        <v>JUSTICA FEDERAL DE PRIMEIRO GRAU</v>
      </c>
      <c r="C13" s="47" t="str">
        <f>+CONCATENATE('[1]Access-Set'!C13,".",'[1]Access-Set'!D13)</f>
        <v>02.061</v>
      </c>
      <c r="D13" s="47" t="str">
        <f>+CONCATENATE('[1]Access-Set'!E13,".",'[1]Access-Set'!G13)</f>
        <v>0033.4257</v>
      </c>
      <c r="E13" s="48" t="str">
        <f>+'[1]Access-Set'!F13</f>
        <v>PROGRAMA DE GESTAO E MANUTENCAO DO PODER JUDICIARIO</v>
      </c>
      <c r="F13" s="48" t="str">
        <f>+'[1]Access-Set'!H13</f>
        <v>JULGAMENTO DE CAUSAS NA JUSTICA FEDERAL</v>
      </c>
      <c r="G13" s="47" t="str">
        <f>IF('[1]Access-Set'!I13="1","F","S")</f>
        <v>F</v>
      </c>
      <c r="H13" s="47" t="str">
        <f>+'[1]Access-Set'!J13</f>
        <v>0300</v>
      </c>
      <c r="I13" s="48" t="str">
        <f>+'[1]Access-Set'!K13</f>
        <v>RECURSOS PRIMARIOS DE LIVRE APLICACAO</v>
      </c>
      <c r="J13" s="47" t="str">
        <f>+'[1]Access-Set'!L13</f>
        <v>3</v>
      </c>
      <c r="K13" s="52"/>
      <c r="L13" s="52"/>
      <c r="M13" s="52"/>
      <c r="N13" s="50">
        <v>0</v>
      </c>
      <c r="O13" s="52"/>
      <c r="P13" s="52">
        <f>+'[1]Access-Set'!M13</f>
        <v>292357</v>
      </c>
      <c r="Q13" s="52"/>
      <c r="R13" s="52">
        <f t="shared" si="0"/>
        <v>292357</v>
      </c>
      <c r="S13" s="52">
        <f>+'[1]Access-Set'!N13</f>
        <v>0</v>
      </c>
      <c r="T13" s="53">
        <f t="shared" si="1"/>
        <v>0</v>
      </c>
      <c r="U13" s="52">
        <f>+'[1]Access-Set'!O13</f>
        <v>0</v>
      </c>
      <c r="V13" s="53">
        <f t="shared" si="2"/>
        <v>0</v>
      </c>
      <c r="W13" s="52">
        <f>+'[1]Access-Set'!P13</f>
        <v>0</v>
      </c>
      <c r="X13" s="53">
        <f t="shared" si="3"/>
        <v>0</v>
      </c>
    </row>
    <row r="14" spans="1:24" ht="30.75" customHeight="1" x14ac:dyDescent="0.2">
      <c r="A14" s="47" t="str">
        <f>+'[1]Access-Set'!A14</f>
        <v>12101</v>
      </c>
      <c r="B14" s="48" t="str">
        <f>+'[1]Access-Set'!B14</f>
        <v>JUSTICA FEDERAL DE PRIMEIRO GRAU</v>
      </c>
      <c r="C14" s="47" t="str">
        <f>+CONCATENATE('[1]Access-Set'!C14,".",'[1]Access-Set'!D14)</f>
        <v>02.122</v>
      </c>
      <c r="D14" s="47" t="str">
        <f>+CONCATENATE('[1]Access-Set'!E14,".",'[1]Access-Set'!G14)</f>
        <v>0033.20TP</v>
      </c>
      <c r="E14" s="48" t="str">
        <f>+'[1]Access-Set'!F14</f>
        <v>PROGRAMA DE GESTAO E MANUTENCAO DO PODER JUDICIARIO</v>
      </c>
      <c r="F14" s="48" t="str">
        <f>+'[1]Access-Set'!H14</f>
        <v>ATIVOS CIVIS DA UNIAO</v>
      </c>
      <c r="G14" s="47" t="str">
        <f>IF('[1]Access-Set'!I14="1","F","S")</f>
        <v>F</v>
      </c>
      <c r="H14" s="47" t="str">
        <f>+'[1]Access-Set'!J14</f>
        <v>0100</v>
      </c>
      <c r="I14" s="48" t="str">
        <f>+'[1]Access-Set'!K14</f>
        <v>RECURSOS PRIMARIOS DE LIVRE APLICACAO</v>
      </c>
      <c r="J14" s="47" t="str">
        <f>+'[1]Access-Set'!L14</f>
        <v>1</v>
      </c>
      <c r="K14" s="52"/>
      <c r="L14" s="52"/>
      <c r="M14" s="52"/>
      <c r="N14" s="50">
        <v>0</v>
      </c>
      <c r="O14" s="52"/>
      <c r="P14" s="52">
        <f>+'[1]Access-Set'!M14</f>
        <v>61712894.420000002</v>
      </c>
      <c r="Q14" s="52"/>
      <c r="R14" s="52">
        <f t="shared" si="0"/>
        <v>61712894.420000002</v>
      </c>
      <c r="S14" s="52">
        <f>+'[1]Access-Set'!N14</f>
        <v>61710916.32</v>
      </c>
      <c r="T14" s="53">
        <f t="shared" si="1"/>
        <v>0.99996794673109091</v>
      </c>
      <c r="U14" s="52">
        <f>+'[1]Access-Set'!O14</f>
        <v>61710878.079999998</v>
      </c>
      <c r="V14" s="53">
        <f t="shared" si="2"/>
        <v>0.99996732708749192</v>
      </c>
      <c r="W14" s="52">
        <f>+'[1]Access-Set'!P14</f>
        <v>61300623.740000002</v>
      </c>
      <c r="X14" s="53">
        <f t="shared" si="3"/>
        <v>0.99331953745040369</v>
      </c>
    </row>
    <row r="15" spans="1:24" ht="30.75" customHeight="1" x14ac:dyDescent="0.2">
      <c r="A15" s="47" t="str">
        <f>+'[1]Access-Set'!A15</f>
        <v>12101</v>
      </c>
      <c r="B15" s="48" t="str">
        <f>+'[1]Access-Set'!B15</f>
        <v>JUSTICA FEDERAL DE PRIMEIRO GRAU</v>
      </c>
      <c r="C15" s="47" t="str">
        <f>+CONCATENATE('[1]Access-Set'!C15,".",'[1]Access-Set'!D15)</f>
        <v>02.122</v>
      </c>
      <c r="D15" s="47" t="str">
        <f>+CONCATENATE('[1]Access-Set'!E15,".",'[1]Access-Set'!G15)</f>
        <v>0033.216H</v>
      </c>
      <c r="E15" s="48" t="str">
        <f>+'[1]Access-Set'!F15</f>
        <v>PROGRAMA DE GESTAO E MANUTENCAO DO PODER JUDICIARIO</v>
      </c>
      <c r="F15" s="48" t="str">
        <f>+'[1]Access-Set'!H15</f>
        <v>AJUDA DE CUSTO PARA MORADIA OU AUXILIO-MORADIA A AGENTES PUB</v>
      </c>
      <c r="G15" s="47" t="str">
        <f>IF('[1]Access-Set'!I15="1","F","S")</f>
        <v>F</v>
      </c>
      <c r="H15" s="47" t="str">
        <f>+'[1]Access-Set'!J15</f>
        <v>0100</v>
      </c>
      <c r="I15" s="48" t="str">
        <f>+'[1]Access-Set'!K15</f>
        <v>RECURSOS PRIMARIOS DE LIVRE APLICACAO</v>
      </c>
      <c r="J15" s="47" t="str">
        <f>+'[1]Access-Set'!L15</f>
        <v>3</v>
      </c>
      <c r="K15" s="50"/>
      <c r="L15" s="50"/>
      <c r="M15" s="50"/>
      <c r="N15" s="50">
        <v>0</v>
      </c>
      <c r="O15" s="50"/>
      <c r="P15" s="52">
        <f>+'[1]Access-Set'!M15</f>
        <v>196632</v>
      </c>
      <c r="Q15" s="52"/>
      <c r="R15" s="52">
        <f t="shared" si="0"/>
        <v>196632</v>
      </c>
      <c r="S15" s="52">
        <f>+'[1]Access-Set'!N15</f>
        <v>196632</v>
      </c>
      <c r="T15" s="53">
        <f t="shared" si="1"/>
        <v>1</v>
      </c>
      <c r="U15" s="52">
        <f>+'[1]Access-Set'!O15</f>
        <v>150910.19</v>
      </c>
      <c r="V15" s="53">
        <f t="shared" si="2"/>
        <v>0.76747523292241349</v>
      </c>
      <c r="W15" s="52">
        <f>+'[1]Access-Set'!P15</f>
        <v>150910.19</v>
      </c>
      <c r="X15" s="53">
        <f t="shared" si="3"/>
        <v>0.76747523292241349</v>
      </c>
    </row>
    <row r="16" spans="1:24" ht="30.75" customHeight="1" x14ac:dyDescent="0.2">
      <c r="A16" s="47" t="str">
        <f>+'[1]Access-Set'!A16</f>
        <v>12101</v>
      </c>
      <c r="B16" s="48" t="str">
        <f>+'[1]Access-Set'!B16</f>
        <v>JUSTICA FEDERAL DE PRIMEIRO GRAU</v>
      </c>
      <c r="C16" s="47" t="str">
        <f>+CONCATENATE('[1]Access-Set'!C16,".",'[1]Access-Set'!D16)</f>
        <v>02.301</v>
      </c>
      <c r="D16" s="47" t="str">
        <f>+CONCATENATE('[1]Access-Set'!E16,".",'[1]Access-Set'!G16)</f>
        <v>0033.2004</v>
      </c>
      <c r="E16" s="48" t="str">
        <f>+'[1]Access-Set'!F16</f>
        <v>PROGRAMA DE GESTAO E MANUTENCAO DO PODER JUDICIARIO</v>
      </c>
      <c r="F16" s="48" t="str">
        <f>+'[1]Access-Set'!H16</f>
        <v>ASSISTENCIA MEDICA E ODONTOLOGICA AOS SERVIDORES CIVIS, EMPR</v>
      </c>
      <c r="G16" s="47" t="str">
        <f>IF('[1]Access-Set'!I16="1","F","S")</f>
        <v>S</v>
      </c>
      <c r="H16" s="47" t="str">
        <f>+'[1]Access-Set'!J16</f>
        <v>0151</v>
      </c>
      <c r="I16" s="48" t="str">
        <f>+'[1]Access-Set'!K16</f>
        <v>RECURSOS LIVRES DA SEGURIDADE SOCIAL</v>
      </c>
      <c r="J16" s="47" t="str">
        <f>+'[1]Access-Set'!L16</f>
        <v>4</v>
      </c>
      <c r="K16" s="52"/>
      <c r="L16" s="52"/>
      <c r="M16" s="52"/>
      <c r="N16" s="50">
        <v>0</v>
      </c>
      <c r="O16" s="52"/>
      <c r="P16" s="52">
        <f>+'[1]Access-Set'!M16</f>
        <v>29494</v>
      </c>
      <c r="Q16" s="52"/>
      <c r="R16" s="52">
        <f t="shared" si="0"/>
        <v>29494</v>
      </c>
      <c r="S16" s="52">
        <f>+'[1]Access-Set'!N16</f>
        <v>4725</v>
      </c>
      <c r="T16" s="53">
        <f t="shared" si="1"/>
        <v>0.16020207499830474</v>
      </c>
      <c r="U16" s="52">
        <f>+'[1]Access-Set'!O16</f>
        <v>4725</v>
      </c>
      <c r="V16" s="53">
        <f t="shared" si="2"/>
        <v>0.16020207499830474</v>
      </c>
      <c r="W16" s="52">
        <f>+'[1]Access-Set'!P16</f>
        <v>4725</v>
      </c>
      <c r="X16" s="53">
        <f t="shared" si="3"/>
        <v>0.16020207499830474</v>
      </c>
    </row>
    <row r="17" spans="1:24" ht="30.75" customHeight="1" x14ac:dyDescent="0.2">
      <c r="A17" s="47" t="str">
        <f>+'[1]Access-Set'!A17</f>
        <v>12101</v>
      </c>
      <c r="B17" s="48" t="str">
        <f>+'[1]Access-Set'!B17</f>
        <v>JUSTICA FEDERAL DE PRIMEIRO GRAU</v>
      </c>
      <c r="C17" s="47" t="str">
        <f>+CONCATENATE('[1]Access-Set'!C17,".",'[1]Access-Set'!D17)</f>
        <v>02.301</v>
      </c>
      <c r="D17" s="47" t="str">
        <f>+CONCATENATE('[1]Access-Set'!E17,".",'[1]Access-Set'!G17)</f>
        <v>0033.2004</v>
      </c>
      <c r="E17" s="48" t="str">
        <f>+'[1]Access-Set'!F17</f>
        <v>PROGRAMA DE GESTAO E MANUTENCAO DO PODER JUDICIARIO</v>
      </c>
      <c r="F17" s="48" t="str">
        <f>+'[1]Access-Set'!H17</f>
        <v>ASSISTENCIA MEDICA E ODONTOLOGICA AOS SERVIDORES CIVIS, EMPR</v>
      </c>
      <c r="G17" s="47" t="str">
        <f>IF('[1]Access-Set'!I17="1","F","S")</f>
        <v>S</v>
      </c>
      <c r="H17" s="47" t="str">
        <f>+'[1]Access-Set'!J17</f>
        <v>0151</v>
      </c>
      <c r="I17" s="48" t="str">
        <f>+'[1]Access-Set'!K17</f>
        <v>RECURSOS LIVRES DA SEGURIDADE SOCIAL</v>
      </c>
      <c r="J17" s="47" t="str">
        <f>+'[1]Access-Set'!L17</f>
        <v>3</v>
      </c>
      <c r="K17" s="52"/>
      <c r="L17" s="52"/>
      <c r="M17" s="52"/>
      <c r="N17" s="50">
        <v>0</v>
      </c>
      <c r="O17" s="52"/>
      <c r="P17" s="52">
        <f>+'[1]Access-Set'!M17</f>
        <v>2567310</v>
      </c>
      <c r="Q17" s="52"/>
      <c r="R17" s="52">
        <f t="shared" si="0"/>
        <v>2567310</v>
      </c>
      <c r="S17" s="52">
        <f>+'[1]Access-Set'!N17</f>
        <v>2062146.83</v>
      </c>
      <c r="T17" s="53">
        <f t="shared" si="1"/>
        <v>0.80323250016554293</v>
      </c>
      <c r="U17" s="52">
        <f>+'[1]Access-Set'!O17</f>
        <v>1370729.81</v>
      </c>
      <c r="V17" s="53">
        <f t="shared" si="2"/>
        <v>0.53391674943812784</v>
      </c>
      <c r="W17" s="52">
        <f>+'[1]Access-Set'!P17</f>
        <v>1370729.81</v>
      </c>
      <c r="X17" s="53">
        <f t="shared" si="3"/>
        <v>0.53391674943812784</v>
      </c>
    </row>
    <row r="18" spans="1:24" ht="30.75" customHeight="1" x14ac:dyDescent="0.2">
      <c r="A18" s="47" t="str">
        <f>+'[1]Access-Set'!A18</f>
        <v>12101</v>
      </c>
      <c r="B18" s="48" t="str">
        <f>+'[1]Access-Set'!B18</f>
        <v>JUSTICA FEDERAL DE PRIMEIRO GRAU</v>
      </c>
      <c r="C18" s="47" t="str">
        <f>+CONCATENATE('[1]Access-Set'!C18,".",'[1]Access-Set'!D18)</f>
        <v>02.331</v>
      </c>
      <c r="D18" s="47" t="str">
        <f>+CONCATENATE('[1]Access-Set'!E18,".",'[1]Access-Set'!G18)</f>
        <v>0033.212B</v>
      </c>
      <c r="E18" s="48" t="str">
        <f>+'[1]Access-Set'!F18</f>
        <v>PROGRAMA DE GESTAO E MANUTENCAO DO PODER JUDICIARIO</v>
      </c>
      <c r="F18" s="48" t="str">
        <f>+'[1]Access-Set'!H18</f>
        <v>BENEFICIOS OBRIGATORIOS AOS SERVIDORES CIVIS, EMPREGADOS, MI</v>
      </c>
      <c r="G18" s="47" t="str">
        <f>IF('[1]Access-Set'!I18="1","F","S")</f>
        <v>F</v>
      </c>
      <c r="H18" s="47" t="str">
        <f>+'[1]Access-Set'!J18</f>
        <v>0100</v>
      </c>
      <c r="I18" s="48" t="str">
        <f>+'[1]Access-Set'!K18</f>
        <v>RECURSOS PRIMARIOS DE LIVRE APLICACAO</v>
      </c>
      <c r="J18" s="47" t="str">
        <f>+'[1]Access-Set'!L18</f>
        <v>3</v>
      </c>
      <c r="K18" s="50"/>
      <c r="L18" s="50"/>
      <c r="M18" s="50"/>
      <c r="N18" s="50">
        <v>0</v>
      </c>
      <c r="O18" s="50"/>
      <c r="P18" s="52">
        <f>+'[1]Access-Set'!M18</f>
        <v>4244841.0599999996</v>
      </c>
      <c r="Q18" s="52"/>
      <c r="R18" s="52">
        <f t="shared" si="0"/>
        <v>4244841.0599999996</v>
      </c>
      <c r="S18" s="52">
        <f>+'[1]Access-Set'!N18</f>
        <v>4244841.0599999996</v>
      </c>
      <c r="T18" s="53">
        <f t="shared" si="1"/>
        <v>1</v>
      </c>
      <c r="U18" s="52">
        <f>+'[1]Access-Set'!O18</f>
        <v>3269878.87</v>
      </c>
      <c r="V18" s="53">
        <f t="shared" si="2"/>
        <v>0.77031832847941784</v>
      </c>
      <c r="W18" s="52">
        <f>+'[1]Access-Set'!P18</f>
        <v>3254518.64</v>
      </c>
      <c r="X18" s="53">
        <f t="shared" si="3"/>
        <v>0.76669976425454212</v>
      </c>
    </row>
    <row r="19" spans="1:24" ht="30.75" customHeight="1" x14ac:dyDescent="0.2">
      <c r="A19" s="47" t="str">
        <f>+'[1]Access-Set'!A19</f>
        <v>12101</v>
      </c>
      <c r="B19" s="48" t="str">
        <f>+'[1]Access-Set'!B19</f>
        <v>JUSTICA FEDERAL DE PRIMEIRO GRAU</v>
      </c>
      <c r="C19" s="47" t="str">
        <f>+CONCATENATE('[1]Access-Set'!C19,".",'[1]Access-Set'!D19)</f>
        <v>02.846</v>
      </c>
      <c r="D19" s="47" t="str">
        <f>+CONCATENATE('[1]Access-Set'!E19,".",'[1]Access-Set'!G19)</f>
        <v>0033.09HB</v>
      </c>
      <c r="E19" s="48" t="str">
        <f>+'[1]Access-Set'!F19</f>
        <v>PROGRAMA DE GESTAO E MANUTENCAO DO PODER JUDICIARIO</v>
      </c>
      <c r="F19" s="48" t="str">
        <f>+'[1]Access-Set'!H19</f>
        <v>CONTRIBUICAO DA UNIAO, DE SUAS AUTARQUIAS E FUNDACOES PARA O</v>
      </c>
      <c r="G19" s="47" t="str">
        <f>IF('[1]Access-Set'!I19="1","F","S")</f>
        <v>F</v>
      </c>
      <c r="H19" s="47" t="str">
        <f>+'[1]Access-Set'!J19</f>
        <v>0100</v>
      </c>
      <c r="I19" s="48" t="str">
        <f>+'[1]Access-Set'!K19</f>
        <v>RECURSOS PRIMARIOS DE LIVRE APLICACAO</v>
      </c>
      <c r="J19" s="47" t="str">
        <f>+'[1]Access-Set'!L19</f>
        <v>1</v>
      </c>
      <c r="K19" s="50"/>
      <c r="L19" s="50"/>
      <c r="M19" s="50"/>
      <c r="N19" s="50">
        <v>0</v>
      </c>
      <c r="O19" s="50"/>
      <c r="P19" s="52">
        <f>+'[1]Access-Set'!M19</f>
        <v>10913745.460000001</v>
      </c>
      <c r="Q19" s="52"/>
      <c r="R19" s="52">
        <f t="shared" si="0"/>
        <v>10913745.460000001</v>
      </c>
      <c r="S19" s="52">
        <f>+'[1]Access-Set'!N19</f>
        <v>10913745.460000001</v>
      </c>
      <c r="T19" s="53">
        <f t="shared" si="1"/>
        <v>1</v>
      </c>
      <c r="U19" s="52">
        <f>+'[1]Access-Set'!O19</f>
        <v>10913745.460000001</v>
      </c>
      <c r="V19" s="53">
        <f t="shared" si="2"/>
        <v>1</v>
      </c>
      <c r="W19" s="52">
        <f>+'[1]Access-Set'!P19</f>
        <v>10913745.460000001</v>
      </c>
      <c r="X19" s="53">
        <f t="shared" si="3"/>
        <v>1</v>
      </c>
    </row>
    <row r="20" spans="1:24" ht="30.75" customHeight="1" x14ac:dyDescent="0.2">
      <c r="A20" s="47" t="str">
        <f>+'[1]Access-Set'!A20</f>
        <v>12101</v>
      </c>
      <c r="B20" s="48" t="str">
        <f>+'[1]Access-Set'!B20</f>
        <v>JUSTICA FEDERAL DE PRIMEIRO GRAU</v>
      </c>
      <c r="C20" s="47" t="str">
        <f>+CONCATENATE('[1]Access-Set'!C20,".",'[1]Access-Set'!D20)</f>
        <v>09.272</v>
      </c>
      <c r="D20" s="47" t="str">
        <f>+CONCATENATE('[1]Access-Set'!E20,".",'[1]Access-Set'!G20)</f>
        <v>0033.0181</v>
      </c>
      <c r="E20" s="48" t="str">
        <f>+'[1]Access-Set'!F20</f>
        <v>PROGRAMA DE GESTAO E MANUTENCAO DO PODER JUDICIARIO</v>
      </c>
      <c r="F20" s="48" t="str">
        <f>+'[1]Access-Set'!H20</f>
        <v>APOSENTADORIAS E PENSOES CIVIS DA UNIAO</v>
      </c>
      <c r="G20" s="47" t="str">
        <f>IF('[1]Access-Set'!I20="1","F","S")</f>
        <v>S</v>
      </c>
      <c r="H20" s="47" t="str">
        <f>+'[1]Access-Set'!J20</f>
        <v>0156</v>
      </c>
      <c r="I20" s="48" t="str">
        <f>+'[1]Access-Set'!K20</f>
        <v>CONTRIBUICAO PLANO SEGURIDADE SOCIAL SERVIDOR</v>
      </c>
      <c r="J20" s="47" t="str">
        <f>+'[1]Access-Set'!L20</f>
        <v>1</v>
      </c>
      <c r="K20" s="50"/>
      <c r="L20" s="50"/>
      <c r="M20" s="50"/>
      <c r="N20" s="50">
        <v>0</v>
      </c>
      <c r="O20" s="50"/>
      <c r="P20" s="52">
        <f>+'[1]Access-Set'!M20</f>
        <v>11479008.810000001</v>
      </c>
      <c r="Q20" s="52"/>
      <c r="R20" s="52">
        <f t="shared" si="0"/>
        <v>11479008.810000001</v>
      </c>
      <c r="S20" s="52">
        <f>+'[1]Access-Set'!N20</f>
        <v>11479008.810000001</v>
      </c>
      <c r="T20" s="53">
        <f t="shared" si="1"/>
        <v>1</v>
      </c>
      <c r="U20" s="52">
        <f>+'[1]Access-Set'!O20</f>
        <v>11479008.810000001</v>
      </c>
      <c r="V20" s="53">
        <f t="shared" si="2"/>
        <v>1</v>
      </c>
      <c r="W20" s="52">
        <f>+'[1]Access-Set'!P20</f>
        <v>11479008.810000001</v>
      </c>
      <c r="X20" s="53">
        <f t="shared" si="3"/>
        <v>1</v>
      </c>
    </row>
    <row r="21" spans="1:24" ht="30.75" customHeight="1" x14ac:dyDescent="0.2">
      <c r="A21" s="47" t="str">
        <f>+'[1]Access-Set'!A21</f>
        <v>12101</v>
      </c>
      <c r="B21" s="48" t="str">
        <f>+'[1]Access-Set'!B21</f>
        <v>JUSTICA FEDERAL DE PRIMEIRO GRAU</v>
      </c>
      <c r="C21" s="47" t="str">
        <f>+CONCATENATE('[1]Access-Set'!C21,".",'[1]Access-Set'!D21)</f>
        <v>09.272</v>
      </c>
      <c r="D21" s="47" t="str">
        <f>+CONCATENATE('[1]Access-Set'!E21,".",'[1]Access-Set'!G21)</f>
        <v>0033.0181</v>
      </c>
      <c r="E21" s="48" t="str">
        <f>+'[1]Access-Set'!F21</f>
        <v>PROGRAMA DE GESTAO E MANUTENCAO DO PODER JUDICIARIO</v>
      </c>
      <c r="F21" s="48" t="str">
        <f>+'[1]Access-Set'!H21</f>
        <v>APOSENTADORIAS E PENSOES CIVIS DA UNIAO</v>
      </c>
      <c r="G21" s="47" t="str">
        <f>IF('[1]Access-Set'!I21="1","F","S")</f>
        <v>S</v>
      </c>
      <c r="H21" s="47" t="str">
        <f>+'[1]Access-Set'!J21</f>
        <v>0169</v>
      </c>
      <c r="I21" s="48" t="str">
        <f>+'[1]Access-Set'!K21</f>
        <v>CONTRIB.PATRONAL P/PLANO DE SEGURID.SOC.SERV.</v>
      </c>
      <c r="J21" s="47" t="str">
        <f>+'[1]Access-Set'!L21</f>
        <v>1</v>
      </c>
      <c r="K21" s="50"/>
      <c r="L21" s="50"/>
      <c r="M21" s="50"/>
      <c r="N21" s="50">
        <v>0</v>
      </c>
      <c r="O21" s="50"/>
      <c r="P21" s="52">
        <f>+'[1]Access-Set'!M21</f>
        <v>1342030.71</v>
      </c>
      <c r="Q21" s="52"/>
      <c r="R21" s="52">
        <f t="shared" si="0"/>
        <v>1342030.71</v>
      </c>
      <c r="S21" s="52">
        <f>+'[1]Access-Set'!N21</f>
        <v>1342030.71</v>
      </c>
      <c r="T21" s="53">
        <f t="shared" si="1"/>
        <v>1</v>
      </c>
      <c r="U21" s="52">
        <f>+'[1]Access-Set'!O21</f>
        <v>1342030.71</v>
      </c>
      <c r="V21" s="53">
        <f t="shared" si="2"/>
        <v>1</v>
      </c>
      <c r="W21" s="52">
        <f>+'[1]Access-Set'!P21</f>
        <v>1281132.75</v>
      </c>
      <c r="X21" s="53">
        <f t="shared" si="3"/>
        <v>0.95462252871992781</v>
      </c>
    </row>
    <row r="22" spans="1:24" ht="30.75" customHeight="1" thickBot="1" x14ac:dyDescent="0.25">
      <c r="A22" s="47" t="str">
        <f>+'[1]Access-Set'!A22</f>
        <v>71101</v>
      </c>
      <c r="B22" s="48" t="str">
        <f>+'[1]Access-Set'!B22</f>
        <v>RECURSOS SOB SUPERVISAO DO MF - EFU</v>
      </c>
      <c r="C22" s="47" t="str">
        <f>+CONCATENATE('[1]Access-Set'!C22,".",'[1]Access-Set'!D22)</f>
        <v>28.845</v>
      </c>
      <c r="D22" s="47" t="str">
        <f>+CONCATENATE('[1]Access-Set'!E22,".",'[1]Access-Set'!G22)</f>
        <v>0903.00RC</v>
      </c>
      <c r="E22" s="48" t="str">
        <f>+'[1]Access-Set'!F22</f>
        <v>OPERACOES ESPECIAIS: TRANSFERENCIAS CONSTITUCIONAIS E AS DEC</v>
      </c>
      <c r="F22" s="48" t="str">
        <f>+'[1]Access-Set'!H22</f>
        <v>ANTECIPACAO DE PAGAMENTO DE HONORARIOS PERICIAIS EM ACOES QU</v>
      </c>
      <c r="G22" s="47" t="str">
        <f>IF('[1]Access-Set'!I22="1","F","S")</f>
        <v>F</v>
      </c>
      <c r="H22" s="47" t="str">
        <f>+'[1]Access-Set'!J22</f>
        <v>0100</v>
      </c>
      <c r="I22" s="48" t="str">
        <f>+'[1]Access-Set'!K22</f>
        <v>RECURSOS PRIMARIOS DE LIVRE APLICACAO</v>
      </c>
      <c r="J22" s="47" t="str">
        <f>+'[1]Access-Set'!L22</f>
        <v>3</v>
      </c>
      <c r="K22" s="50"/>
      <c r="L22" s="50"/>
      <c r="M22" s="50"/>
      <c r="N22" s="50">
        <v>0</v>
      </c>
      <c r="O22" s="50"/>
      <c r="P22" s="52">
        <f>+'[1]Access-Set'!M22</f>
        <v>3016200</v>
      </c>
      <c r="Q22" s="52"/>
      <c r="R22" s="52">
        <f t="shared" si="0"/>
        <v>3016200</v>
      </c>
      <c r="S22" s="52">
        <f>+'[1]Access-Set'!N22</f>
        <v>3016200</v>
      </c>
      <c r="T22" s="53">
        <f t="shared" si="1"/>
        <v>1</v>
      </c>
      <c r="U22" s="52">
        <f>+'[1]Access-Set'!O22</f>
        <v>3015631.21</v>
      </c>
      <c r="V22" s="53">
        <f t="shared" si="2"/>
        <v>0.99981142165638881</v>
      </c>
      <c r="W22" s="52">
        <f>+'[1]Access-Set'!P22</f>
        <v>3015631.21</v>
      </c>
      <c r="X22" s="53">
        <f t="shared" si="3"/>
        <v>0.99981142165638881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111071196.45999999</v>
      </c>
      <c r="Q23" s="56">
        <f>SUM(Q10:Q22)</f>
        <v>0</v>
      </c>
      <c r="R23" s="56">
        <f>SUM(R10:R22)</f>
        <v>111071196.45999999</v>
      </c>
      <c r="S23" s="56">
        <f>SUM(S10:S22)</f>
        <v>107232122.80999999</v>
      </c>
      <c r="T23" s="57">
        <f t="shared" si="1"/>
        <v>0.96543592063147921</v>
      </c>
      <c r="U23" s="56">
        <f>SUM(U10:U22)</f>
        <v>101623269.62</v>
      </c>
      <c r="V23" s="57">
        <f t="shared" si="2"/>
        <v>0.91493810149598542</v>
      </c>
      <c r="W23" s="56">
        <f>SUM(W10:W22)</f>
        <v>101136757.08999999</v>
      </c>
      <c r="X23" s="57">
        <f t="shared" si="3"/>
        <v>0.91055791522352347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2020-10-20T16:20:46Z</dcterms:created>
  <dcterms:modified xsi:type="dcterms:W3CDTF">2020-10-20T16:21:32Z</dcterms:modified>
</cp:coreProperties>
</file>