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15\"/>
    </mc:Choice>
  </mc:AlternateContent>
  <bookViews>
    <workbookView xWindow="0" yWindow="0" windowWidth="28800" windowHeight="11775"/>
  </bookViews>
  <sheets>
    <sheet name="Ago" sheetId="1" r:id="rId1"/>
  </sheets>
  <externalReferences>
    <externalReference r:id="rId2"/>
  </externalReferences>
  <definedNames>
    <definedName name="_xlnm.Print_Area" localSheetId="0">Ago!$A$1:$X$28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T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T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T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T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X13" i="1" s="1"/>
  <c r="U13" i="1"/>
  <c r="S13" i="1"/>
  <c r="R13" i="1"/>
  <c r="T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T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T19" i="1" l="1"/>
  <c r="V19" i="1"/>
  <c r="T25" i="1"/>
  <c r="X25" i="1"/>
  <c r="V25" i="1"/>
  <c r="P26" i="1"/>
  <c r="V23" i="1"/>
  <c r="U26" i="1"/>
  <c r="X23" i="1"/>
  <c r="W26" i="1"/>
  <c r="V15" i="1"/>
  <c r="S26" i="1"/>
  <c r="X15" i="1"/>
  <c r="X19" i="1"/>
  <c r="V11" i="1"/>
  <c r="V21" i="1"/>
  <c r="V17" i="1"/>
  <c r="X21" i="1"/>
  <c r="V13" i="1"/>
  <c r="X17" i="1"/>
  <c r="X18" i="1"/>
  <c r="V18" i="1"/>
  <c r="T18" i="1"/>
  <c r="X24" i="1"/>
  <c r="V24" i="1"/>
  <c r="T24" i="1"/>
  <c r="X14" i="1"/>
  <c r="T14" i="1"/>
  <c r="V14" i="1"/>
  <c r="T16" i="1"/>
  <c r="X16" i="1"/>
  <c r="V16" i="1"/>
  <c r="T20" i="1"/>
  <c r="X20" i="1"/>
  <c r="V20" i="1"/>
  <c r="V12" i="1"/>
  <c r="X12" i="1"/>
  <c r="T12" i="1"/>
  <c r="X22" i="1"/>
  <c r="V22" i="1"/>
  <c r="T22" i="1"/>
  <c r="R10" i="1"/>
  <c r="X11" i="1"/>
  <c r="T10" i="1" l="1"/>
  <c r="X10" i="1"/>
  <c r="V10" i="1"/>
  <c r="R26" i="1"/>
  <c r="V26" i="1" l="1"/>
  <c r="T26" i="1"/>
  <c r="X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<sst xmlns="http://schemas.openxmlformats.org/spreadsheetml/2006/main" count="55" uniqueCount="51">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</sst>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951656</v>
          </cell>
          <cell r="N10">
            <v>948564.44</v>
          </cell>
          <cell r="O10">
            <v>948562.47</v>
          </cell>
          <cell r="P10">
            <v>885410.58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1573000</v>
          </cell>
          <cell r="N11">
            <v>726939.7</v>
          </cell>
          <cell r="O11">
            <v>474039.7</v>
          </cell>
          <cell r="P11">
            <v>474039.7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16432689</v>
          </cell>
          <cell r="N12">
            <v>15174902.130000001</v>
          </cell>
          <cell r="O12">
            <v>8822236.2899999991</v>
          </cell>
          <cell r="P12">
            <v>8660538.0099999998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  <cell r="N13">
            <v>820000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  <cell r="N14">
            <v>322795.34999999998</v>
          </cell>
          <cell r="O14">
            <v>12888.24</v>
          </cell>
          <cell r="P14">
            <v>12888.24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  <cell r="N15">
            <v>299950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58567069.659999996</v>
          </cell>
          <cell r="N16">
            <v>58560989.68</v>
          </cell>
          <cell r="O16">
            <v>58551225.159999996</v>
          </cell>
          <cell r="P16">
            <v>57091666.890000001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N17">
            <v>204205.5</v>
          </cell>
          <cell r="O17">
            <v>110918.46</v>
          </cell>
          <cell r="P17">
            <v>110918.46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</v>
          </cell>
          <cell r="N18">
            <v>31749.48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5937564</v>
          </cell>
          <cell r="N19">
            <v>5419433.2800000003</v>
          </cell>
          <cell r="O19">
            <v>3345003.94</v>
          </cell>
          <cell r="P19">
            <v>3345003.94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5931472</v>
          </cell>
          <cell r="N20">
            <v>5923754.46</v>
          </cell>
          <cell r="O20">
            <v>3854767.54</v>
          </cell>
          <cell r="P20">
            <v>3854767.54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9478675.6799999997</v>
          </cell>
          <cell r="N21">
            <v>9478675.6799999997</v>
          </cell>
          <cell r="O21">
            <v>9478675.6799999997</v>
          </cell>
          <cell r="P21">
            <v>9478675.6799999997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14384314.51</v>
          </cell>
          <cell r="N22">
            <v>14384314.51</v>
          </cell>
          <cell r="O22">
            <v>14384314.51</v>
          </cell>
          <cell r="P22">
            <v>14069872.75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91007.12</v>
          </cell>
          <cell r="N23">
            <v>91007.12</v>
          </cell>
          <cell r="O23">
            <v>91007.12</v>
          </cell>
          <cell r="P23">
            <v>91007.12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4730070</v>
          </cell>
          <cell r="N24">
            <v>4727483.5999999996</v>
          </cell>
          <cell r="O24">
            <v>4727182.93</v>
          </cell>
          <cell r="P24">
            <v>4447423.8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45139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1000</v>
      </c>
      <c r="I10" s="41" t="str">
        <f>+'[1]Access-Ago'!K10</f>
        <v>RECURSOS LIVRES DA UNIAO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951656</v>
      </c>
      <c r="Q10" s="45"/>
      <c r="R10" s="45">
        <f>N10-O10+P10+Q10</f>
        <v>951656</v>
      </c>
      <c r="S10" s="45">
        <f>+'[1]Access-Ago'!N10</f>
        <v>948564.44</v>
      </c>
      <c r="T10" s="46">
        <f>IF(R10&gt;0,S10/R10,0)</f>
        <v>0.99675138915742656</v>
      </c>
      <c r="U10" s="45">
        <f>+'[1]Access-Ago'!O10</f>
        <v>948562.47</v>
      </c>
      <c r="V10" s="46">
        <f>IF(R10&gt;0,U10/R10,0)</f>
        <v>0.99674931908168496</v>
      </c>
      <c r="W10" s="45">
        <f>+'[1]Access-Ago'!P10</f>
        <v>885410.58</v>
      </c>
      <c r="X10" s="46">
        <f>IF(R10&gt;0,W10/R10,0)</f>
        <v>0.93038932135141261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1000</v>
      </c>
      <c r="I11" s="48" t="str">
        <f>+'[1]Access-Ago'!K11</f>
        <v>RECURSOS LIVRES DA UNIAO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1573000</v>
      </c>
      <c r="Q11" s="52"/>
      <c r="R11" s="52">
        <f t="shared" ref="R11:R25" si="0">N11-O11+P11+Q11</f>
        <v>1573000</v>
      </c>
      <c r="S11" s="52">
        <f>+'[1]Access-Ago'!N11</f>
        <v>726939.7</v>
      </c>
      <c r="T11" s="53">
        <f t="shared" ref="T11:T26" si="1">IF(R11&gt;0,S11/R11,0)</f>
        <v>0.46213585505403687</v>
      </c>
      <c r="U11" s="52">
        <f>+'[1]Access-Ago'!O11</f>
        <v>474039.7</v>
      </c>
      <c r="V11" s="53">
        <f t="shared" ref="V11:V26" si="2">IF(R11&gt;0,U11/R11,0)</f>
        <v>0.30136026700572155</v>
      </c>
      <c r="W11" s="52">
        <f>+'[1]Access-Ago'!P11</f>
        <v>474039.7</v>
      </c>
      <c r="X11" s="53">
        <f t="shared" ref="X11:X26" si="3">IF(R11&gt;0,W11/R11,0)</f>
        <v>0.30136026700572155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1000</v>
      </c>
      <c r="I12" s="48" t="str">
        <f>+'[1]Access-Ago'!K12</f>
        <v>RECURSOS LIVRES DA UNIAO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16432689</v>
      </c>
      <c r="Q12" s="52"/>
      <c r="R12" s="52">
        <f t="shared" si="0"/>
        <v>16432689</v>
      </c>
      <c r="S12" s="52">
        <f>+'[1]Access-Ago'!N12</f>
        <v>15174902.130000001</v>
      </c>
      <c r="T12" s="53">
        <f t="shared" si="1"/>
        <v>0.92345824411330368</v>
      </c>
      <c r="U12" s="52">
        <f>+'[1]Access-Ago'!O12</f>
        <v>8822236.2899999991</v>
      </c>
      <c r="V12" s="53">
        <f t="shared" si="2"/>
        <v>0.53687112863877595</v>
      </c>
      <c r="W12" s="52">
        <f>+'[1]Access-Ago'!P12</f>
        <v>8660538.0099999998</v>
      </c>
      <c r="X12" s="53">
        <f t="shared" si="3"/>
        <v>0.52703109089449696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02.122</v>
      </c>
      <c r="D13" s="47" t="str">
        <f>+CONCATENATE('[1]Access-Ago'!E13,".",'[1]Access-Ago'!G13)</f>
        <v>0033.15Y6</v>
      </c>
      <c r="E13" s="48" t="str">
        <f>+'[1]Access-Ago'!F13</f>
        <v>PROGRAMA DE GESTAO E MANUTENCAO DO PODER JUDICIARIO</v>
      </c>
      <c r="F13" s="48" t="str">
        <f>+'[1]Access-Ago'!H13</f>
        <v>IMPLANTACAO DE USINA FOTOVOLTAICA NO EDIFICIO-SEDE DA JUSTIC</v>
      </c>
      <c r="G13" s="47" t="str">
        <f>IF('[1]Access-Ago'!I13="1","F","S")</f>
        <v>F</v>
      </c>
      <c r="H13" s="47" t="str">
        <f>+'[1]Access-Ago'!J13</f>
        <v>3000</v>
      </c>
      <c r="I13" s="48" t="str">
        <f>+'[1]Access-Ago'!K13</f>
        <v>RECURSOS LIVRES DA UNIAO</v>
      </c>
      <c r="J13" s="47" t="str">
        <f>+'[1]Access-Ago'!L13</f>
        <v>4</v>
      </c>
      <c r="K13" s="52"/>
      <c r="L13" s="52"/>
      <c r="M13" s="52"/>
      <c r="N13" s="50">
        <v>0</v>
      </c>
      <c r="O13" s="52"/>
      <c r="P13" s="52">
        <f>+'[1]Access-Ago'!M13</f>
        <v>1500000</v>
      </c>
      <c r="Q13" s="52"/>
      <c r="R13" s="52">
        <f t="shared" si="0"/>
        <v>1500000</v>
      </c>
      <c r="S13" s="52">
        <f>+'[1]Access-Ago'!N13</f>
        <v>820000</v>
      </c>
      <c r="T13" s="53">
        <f t="shared" si="1"/>
        <v>0.54666666666666663</v>
      </c>
      <c r="U13" s="52">
        <f>+'[1]Access-Ago'!O13</f>
        <v>0</v>
      </c>
      <c r="V13" s="53">
        <f t="shared" si="2"/>
        <v>0</v>
      </c>
      <c r="W13" s="52">
        <f>+'[1]Access-Ago'!P13</f>
        <v>0</v>
      </c>
      <c r="X13" s="53">
        <f t="shared" si="3"/>
        <v>0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0033.15Y7</v>
      </c>
      <c r="E14" s="48" t="str">
        <f>+'[1]Access-Ago'!F14</f>
        <v>PROGRAMA DE GESTAO E MANUTENCAO DO PODER JUDICIARIO</v>
      </c>
      <c r="F14" s="48" t="str">
        <f>+'[1]Access-Ago'!H14</f>
        <v>IMPLANTACAO DE USINA FOTOVOLTAICA NO COMPLEXO DE IMOVEIS DA</v>
      </c>
      <c r="G14" s="47" t="str">
        <f>IF('[1]Access-Ago'!I14="1","F","S")</f>
        <v>F</v>
      </c>
      <c r="H14" s="47" t="str">
        <f>+'[1]Access-Ago'!J14</f>
        <v>3000</v>
      </c>
      <c r="I14" s="48" t="str">
        <f>+'[1]Access-Ago'!K14</f>
        <v>RECURSOS LIVRES DA UNIAO</v>
      </c>
      <c r="J14" s="47" t="str">
        <f>+'[1]Access-Ago'!L14</f>
        <v>4</v>
      </c>
      <c r="K14" s="52"/>
      <c r="L14" s="52"/>
      <c r="M14" s="52"/>
      <c r="N14" s="50">
        <v>0</v>
      </c>
      <c r="O14" s="52"/>
      <c r="P14" s="52">
        <f>+'[1]Access-Ago'!M14</f>
        <v>900000</v>
      </c>
      <c r="Q14" s="52"/>
      <c r="R14" s="52">
        <f t="shared" si="0"/>
        <v>900000</v>
      </c>
      <c r="S14" s="52">
        <f>+'[1]Access-Ago'!N14</f>
        <v>322795.34999999998</v>
      </c>
      <c r="T14" s="53">
        <f t="shared" si="1"/>
        <v>0.35866149999999997</v>
      </c>
      <c r="U14" s="52">
        <f>+'[1]Access-Ago'!O14</f>
        <v>12888.24</v>
      </c>
      <c r="V14" s="53">
        <f t="shared" si="2"/>
        <v>1.4320266666666666E-2</v>
      </c>
      <c r="W14" s="52">
        <f>+'[1]Access-Ago'!P14</f>
        <v>12888.24</v>
      </c>
      <c r="X14" s="53">
        <f t="shared" si="3"/>
        <v>1.4320266666666666E-2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02.122</v>
      </c>
      <c r="D15" s="47" t="str">
        <f>+CONCATENATE('[1]Access-Ago'!E15,".",'[1]Access-Ago'!G15)</f>
        <v>0033.15Y8</v>
      </c>
      <c r="E15" s="48" t="str">
        <f>+'[1]Access-Ago'!F15</f>
        <v>PROGRAMA DE GESTAO E MANUTENCAO DO PODER JUDICIARIO</v>
      </c>
      <c r="F15" s="48" t="str">
        <f>+'[1]Access-Ago'!H15</f>
        <v>IMPLANTACAO DE USINA FOTOVOLTAICA NO EDIFICIO-SEDE DA JUSTIC</v>
      </c>
      <c r="G15" s="47" t="str">
        <f>IF('[1]Access-Ago'!I15="1","F","S")</f>
        <v>F</v>
      </c>
      <c r="H15" s="47" t="str">
        <f>+'[1]Access-Ago'!J15</f>
        <v>3000</v>
      </c>
      <c r="I15" s="48" t="str">
        <f>+'[1]Access-Ago'!K15</f>
        <v>RECURSOS LIVRES DA UNIAO</v>
      </c>
      <c r="J15" s="47" t="str">
        <f>+'[1]Access-Ago'!L15</f>
        <v>4</v>
      </c>
      <c r="K15" s="50"/>
      <c r="L15" s="50"/>
      <c r="M15" s="50"/>
      <c r="N15" s="50">
        <v>0</v>
      </c>
      <c r="O15" s="50"/>
      <c r="P15" s="52">
        <f>+'[1]Access-Ago'!M15</f>
        <v>600000</v>
      </c>
      <c r="Q15" s="52"/>
      <c r="R15" s="52">
        <f t="shared" si="0"/>
        <v>600000</v>
      </c>
      <c r="S15" s="52">
        <f>+'[1]Access-Ago'!N15</f>
        <v>299950</v>
      </c>
      <c r="T15" s="53">
        <f t="shared" si="1"/>
        <v>0.49991666666666668</v>
      </c>
      <c r="U15" s="52">
        <f>+'[1]Access-Ago'!O15</f>
        <v>0</v>
      </c>
      <c r="V15" s="53">
        <f t="shared" si="2"/>
        <v>0</v>
      </c>
      <c r="W15" s="52">
        <f>+'[1]Access-Ago'!P15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02.122</v>
      </c>
      <c r="D16" s="47" t="str">
        <f>+CONCATENATE('[1]Access-Ago'!E16,".",'[1]Access-Ago'!G16)</f>
        <v>0033.20TP</v>
      </c>
      <c r="E16" s="48" t="str">
        <f>+'[1]Access-Ago'!F16</f>
        <v>PROGRAMA DE GESTAO E MANUTENCAO DO PODER JUDICIARIO</v>
      </c>
      <c r="F16" s="48" t="str">
        <f>+'[1]Access-Ago'!H16</f>
        <v>ATIVOS CIVIS DA UNIAO</v>
      </c>
      <c r="G16" s="47" t="str">
        <f>IF('[1]Access-Ago'!I16="1","F","S")</f>
        <v>F</v>
      </c>
      <c r="H16" s="47" t="str">
        <f>+'[1]Access-Ago'!J16</f>
        <v>1000</v>
      </c>
      <c r="I16" s="48" t="str">
        <f>+'[1]Access-Ago'!K16</f>
        <v>RECURSOS LIVRES DA UNIAO</v>
      </c>
      <c r="J16" s="47" t="str">
        <f>+'[1]Access-Ago'!L16</f>
        <v>1</v>
      </c>
      <c r="K16" s="52"/>
      <c r="L16" s="52"/>
      <c r="M16" s="52"/>
      <c r="N16" s="50">
        <v>0</v>
      </c>
      <c r="O16" s="52"/>
      <c r="P16" s="52">
        <f>+'[1]Access-Ago'!M16</f>
        <v>58567069.659999996</v>
      </c>
      <c r="Q16" s="52"/>
      <c r="R16" s="52">
        <f t="shared" si="0"/>
        <v>58567069.659999996</v>
      </c>
      <c r="S16" s="52">
        <f>+'[1]Access-Ago'!N16</f>
        <v>58560989.68</v>
      </c>
      <c r="T16" s="53">
        <f t="shared" si="1"/>
        <v>0.99989618773766054</v>
      </c>
      <c r="U16" s="52">
        <f>+'[1]Access-Ago'!O16</f>
        <v>58551225.159999996</v>
      </c>
      <c r="V16" s="53">
        <f t="shared" si="2"/>
        <v>0.9997294640129345</v>
      </c>
      <c r="W16" s="52">
        <f>+'[1]Access-Ago'!P16</f>
        <v>57091666.890000001</v>
      </c>
      <c r="X16" s="53">
        <f t="shared" si="3"/>
        <v>0.97480832183400734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02.122</v>
      </c>
      <c r="D17" s="47" t="str">
        <f>+CONCATENATE('[1]Access-Ago'!E17,".",'[1]Access-Ago'!G17)</f>
        <v>0033.216H</v>
      </c>
      <c r="E17" s="48" t="str">
        <f>+'[1]Access-Ago'!F17</f>
        <v>PROGRAMA DE GESTAO E MANUTENCAO DO PODER JUDICIARIO</v>
      </c>
      <c r="F17" s="48" t="str">
        <f>+'[1]Access-Ago'!H17</f>
        <v>AJUDA DE CUSTO PARA MORADIA OU AUXILIO-MORADIA A AGENTES PUB</v>
      </c>
      <c r="G17" s="47" t="str">
        <f>IF('[1]Access-Ago'!I17="1","F","S")</f>
        <v>F</v>
      </c>
      <c r="H17" s="47" t="str">
        <f>+'[1]Access-Ago'!J17</f>
        <v>1000</v>
      </c>
      <c r="I17" s="48" t="str">
        <f>+'[1]Access-Ago'!K17</f>
        <v>RECURSOS LIVRES DA UNIAO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240000</v>
      </c>
      <c r="Q17" s="52"/>
      <c r="R17" s="52">
        <f t="shared" si="0"/>
        <v>240000</v>
      </c>
      <c r="S17" s="52">
        <f>+'[1]Access-Ago'!N17</f>
        <v>204205.5</v>
      </c>
      <c r="T17" s="53">
        <f t="shared" si="1"/>
        <v>0.85085624999999998</v>
      </c>
      <c r="U17" s="52">
        <f>+'[1]Access-Ago'!O17</f>
        <v>110918.46</v>
      </c>
      <c r="V17" s="53">
        <f t="shared" si="2"/>
        <v>0.46216025000000005</v>
      </c>
      <c r="W17" s="52">
        <f>+'[1]Access-Ago'!P17</f>
        <v>110918.46</v>
      </c>
      <c r="X17" s="53">
        <f t="shared" si="3"/>
        <v>0.46216025000000005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02.122</v>
      </c>
      <c r="D18" s="47" t="str">
        <f>+CONCATENATE('[1]Access-Ago'!E18,".",'[1]Access-Ago'!G18)</f>
        <v>0033.219Z</v>
      </c>
      <c r="E18" s="48" t="str">
        <f>+'[1]Access-Ago'!F18</f>
        <v>PROGRAMA DE GESTAO E MANUTENCAO DO PODER JUDICIARIO</v>
      </c>
      <c r="F18" s="48" t="str">
        <f>+'[1]Access-Ago'!H18</f>
        <v>CONSERVACAO E RECUPERACAO DE ATIVOS DE INFRAESTRUTURA DA UNI</v>
      </c>
      <c r="G18" s="47" t="str">
        <f>IF('[1]Access-Ago'!I18="1","F","S")</f>
        <v>F</v>
      </c>
      <c r="H18" s="47" t="str">
        <f>+'[1]Access-Ago'!J18</f>
        <v>1000</v>
      </c>
      <c r="I18" s="48" t="str">
        <f>+'[1]Access-Ago'!K18</f>
        <v>RECURSOS LIVRES DA UNIAO</v>
      </c>
      <c r="J18" s="47" t="str">
        <f>+'[1]Access-Ago'!L18</f>
        <v>4</v>
      </c>
      <c r="K18" s="50"/>
      <c r="L18" s="50"/>
      <c r="M18" s="50"/>
      <c r="N18" s="50">
        <v>0</v>
      </c>
      <c r="O18" s="50"/>
      <c r="P18" s="52">
        <f>+'[1]Access-Ago'!M18</f>
        <v>500000</v>
      </c>
      <c r="Q18" s="52"/>
      <c r="R18" s="52">
        <f t="shared" si="0"/>
        <v>500000</v>
      </c>
      <c r="S18" s="52">
        <f>+'[1]Access-Ago'!N18</f>
        <v>31749.48</v>
      </c>
      <c r="T18" s="53">
        <f t="shared" si="1"/>
        <v>6.3498959999999993E-2</v>
      </c>
      <c r="U18" s="52">
        <f>+'[1]Access-Ago'!O18</f>
        <v>0</v>
      </c>
      <c r="V18" s="53">
        <f t="shared" si="2"/>
        <v>0</v>
      </c>
      <c r="W18" s="52">
        <f>+'[1]Access-Ago'!P18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02.331</v>
      </c>
      <c r="D19" s="47" t="str">
        <f>+CONCATENATE('[1]Access-Ago'!E19,".",'[1]Access-Ago'!G19)</f>
        <v>0033.2004</v>
      </c>
      <c r="E19" s="48" t="str">
        <f>+'[1]Access-Ago'!F19</f>
        <v>PROGRAMA DE GESTAO E MANUTENCAO DO PODER JUDICIARIO</v>
      </c>
      <c r="F19" s="48" t="str">
        <f>+'[1]Access-Ago'!H19</f>
        <v>ASSISTENCIA MEDICA E ODONTOLOGICA AOS SERVIDORES CIVIS, EMPR</v>
      </c>
      <c r="G19" s="47" t="str">
        <f>IF('[1]Access-Ago'!I19="1","F","S")</f>
        <v>S</v>
      </c>
      <c r="H19" s="47" t="str">
        <f>+'[1]Access-Ago'!J19</f>
        <v>1000</v>
      </c>
      <c r="I19" s="48" t="str">
        <f>+'[1]Access-Ago'!K19</f>
        <v>RECURSOS LIVRES DA UNIAO</v>
      </c>
      <c r="J19" s="47" t="str">
        <f>+'[1]Access-Ago'!L19</f>
        <v>3</v>
      </c>
      <c r="K19" s="50"/>
      <c r="L19" s="50"/>
      <c r="M19" s="50"/>
      <c r="N19" s="50">
        <v>0</v>
      </c>
      <c r="O19" s="50"/>
      <c r="P19" s="52">
        <f>+'[1]Access-Ago'!M19</f>
        <v>5937564</v>
      </c>
      <c r="Q19" s="52"/>
      <c r="R19" s="52">
        <f t="shared" si="0"/>
        <v>5937564</v>
      </c>
      <c r="S19" s="52">
        <f>+'[1]Access-Ago'!N19</f>
        <v>5419433.2800000003</v>
      </c>
      <c r="T19" s="53">
        <f t="shared" si="1"/>
        <v>0.91273681934207362</v>
      </c>
      <c r="U19" s="52">
        <f>+'[1]Access-Ago'!O19</f>
        <v>3345003.94</v>
      </c>
      <c r="V19" s="53">
        <f t="shared" si="2"/>
        <v>0.56336301217132145</v>
      </c>
      <c r="W19" s="52">
        <f>+'[1]Access-Ago'!P19</f>
        <v>3345003.94</v>
      </c>
      <c r="X19" s="53">
        <f t="shared" si="3"/>
        <v>0.56336301217132145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02.331</v>
      </c>
      <c r="D20" s="47" t="str">
        <f>+CONCATENATE('[1]Access-Ago'!E20,".",'[1]Access-Ago'!G20)</f>
        <v>0033.212B</v>
      </c>
      <c r="E20" s="48" t="str">
        <f>+'[1]Access-Ago'!F20</f>
        <v>PROGRAMA DE GESTAO E MANUTENCAO DO PODER JUDICIARIO</v>
      </c>
      <c r="F20" s="48" t="str">
        <f>+'[1]Access-Ago'!H20</f>
        <v>BENEFICIOS OBRIGATORIOS AOS SERVIDORES CIVIS, EMPREGADOS, MI</v>
      </c>
      <c r="G20" s="47" t="str">
        <f>IF('[1]Access-Ago'!I20="1","F","S")</f>
        <v>F</v>
      </c>
      <c r="H20" s="47" t="str">
        <f>+'[1]Access-Ago'!J20</f>
        <v>1000</v>
      </c>
      <c r="I20" s="48" t="str">
        <f>+'[1]Access-Ago'!K20</f>
        <v>RECURSOS LIVRES DA UNIAO</v>
      </c>
      <c r="J20" s="47" t="str">
        <f>+'[1]Access-Ago'!L20</f>
        <v>3</v>
      </c>
      <c r="K20" s="50"/>
      <c r="L20" s="50"/>
      <c r="M20" s="50"/>
      <c r="N20" s="50">
        <v>0</v>
      </c>
      <c r="O20" s="50"/>
      <c r="P20" s="52">
        <f>+'[1]Access-Ago'!M20</f>
        <v>5931472</v>
      </c>
      <c r="Q20" s="52"/>
      <c r="R20" s="52">
        <f t="shared" si="0"/>
        <v>5931472</v>
      </c>
      <c r="S20" s="52">
        <f>+'[1]Access-Ago'!N20</f>
        <v>5923754.46</v>
      </c>
      <c r="T20" s="53">
        <f t="shared" si="1"/>
        <v>0.99869888284054953</v>
      </c>
      <c r="U20" s="52">
        <f>+'[1]Access-Ago'!O20</f>
        <v>3854767.54</v>
      </c>
      <c r="V20" s="53">
        <f t="shared" si="2"/>
        <v>0.64988379613020175</v>
      </c>
      <c r="W20" s="52">
        <f>+'[1]Access-Ago'!P20</f>
        <v>3854767.54</v>
      </c>
      <c r="X20" s="53">
        <f t="shared" si="3"/>
        <v>0.64988379613020175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+CONCATENATE('[1]Access-Ago'!C21,".",'[1]Access-Ago'!D21)</f>
        <v>02.846</v>
      </c>
      <c r="D21" s="47" t="str">
        <f>+CONCATENATE('[1]Access-Ago'!E21,".",'[1]Access-Ago'!G21)</f>
        <v>0033.09HB</v>
      </c>
      <c r="E21" s="48" t="str">
        <f>+'[1]Access-Ago'!F21</f>
        <v>PROGRAMA DE GESTAO E MANUTENCAO DO PODER JUDICIARIO</v>
      </c>
      <c r="F21" s="48" t="str">
        <f>+'[1]Access-Ago'!H21</f>
        <v>CONTRIBUICAO DA UNIAO, DE SUAS AUTARQUIAS E FUNDACOES PARA O</v>
      </c>
      <c r="G21" s="47" t="str">
        <f>IF('[1]Access-Ago'!I21="1","F","S")</f>
        <v>F</v>
      </c>
      <c r="H21" s="47" t="str">
        <f>+'[1]Access-Ago'!J21</f>
        <v>1000</v>
      </c>
      <c r="I21" s="48" t="str">
        <f>+'[1]Access-Ago'!K21</f>
        <v>RECURSOS LIVRES DA UNIAO</v>
      </c>
      <c r="J21" s="47" t="str">
        <f>+'[1]Access-Ago'!L21</f>
        <v>1</v>
      </c>
      <c r="K21" s="50"/>
      <c r="L21" s="50"/>
      <c r="M21" s="50"/>
      <c r="N21" s="50">
        <v>0</v>
      </c>
      <c r="O21" s="50"/>
      <c r="P21" s="52">
        <f>+'[1]Access-Ago'!M21</f>
        <v>9478675.6799999997</v>
      </c>
      <c r="Q21" s="52"/>
      <c r="R21" s="52">
        <f t="shared" si="0"/>
        <v>9478675.6799999997</v>
      </c>
      <c r="S21" s="52">
        <f>+'[1]Access-Ago'!N21</f>
        <v>9478675.6799999997</v>
      </c>
      <c r="T21" s="53">
        <f t="shared" si="1"/>
        <v>1</v>
      </c>
      <c r="U21" s="52">
        <f>+'[1]Access-Ago'!O21</f>
        <v>9478675.6799999997</v>
      </c>
      <c r="V21" s="53">
        <f t="shared" si="2"/>
        <v>1</v>
      </c>
      <c r="W21" s="52">
        <f>+'[1]Access-Ago'!P21</f>
        <v>9478675.6799999997</v>
      </c>
      <c r="X21" s="53">
        <f t="shared" si="3"/>
        <v>1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+CONCATENATE('[1]Access-Ago'!C22,".",'[1]Access-Ago'!D22)</f>
        <v>09.272</v>
      </c>
      <c r="D22" s="47" t="str">
        <f>+CONCATENATE('[1]Access-Ago'!E22,".",'[1]Access-Ago'!G22)</f>
        <v>0033.0181</v>
      </c>
      <c r="E22" s="48" t="str">
        <f>+'[1]Access-Ago'!F22</f>
        <v>PROGRAMA DE GESTAO E MANUTENCAO DO PODER JUDICIARIO</v>
      </c>
      <c r="F22" s="48" t="str">
        <f>+'[1]Access-Ago'!H22</f>
        <v>APOSENTADORIAS E PENSOES CIVIS DA UNIAO</v>
      </c>
      <c r="G22" s="47" t="str">
        <f>IF('[1]Access-Ago'!I22="1","F","S")</f>
        <v>S</v>
      </c>
      <c r="H22" s="47" t="str">
        <f>+'[1]Access-Ago'!J22</f>
        <v>1056</v>
      </c>
      <c r="I22" s="48" t="str">
        <f>+'[1]Access-Ago'!K22</f>
        <v>BENEFICIOS DO RPPS DA UNIAO</v>
      </c>
      <c r="J22" s="47" t="str">
        <f>+'[1]Access-Ago'!L22</f>
        <v>1</v>
      </c>
      <c r="K22" s="50"/>
      <c r="L22" s="50"/>
      <c r="M22" s="50"/>
      <c r="N22" s="50">
        <v>0</v>
      </c>
      <c r="O22" s="50"/>
      <c r="P22" s="52">
        <f>+'[1]Access-Ago'!M22</f>
        <v>14384314.51</v>
      </c>
      <c r="Q22" s="52"/>
      <c r="R22" s="52">
        <f t="shared" si="0"/>
        <v>14384314.51</v>
      </c>
      <c r="S22" s="52">
        <f>+'[1]Access-Ago'!N22</f>
        <v>14384314.51</v>
      </c>
      <c r="T22" s="53">
        <f t="shared" si="1"/>
        <v>1</v>
      </c>
      <c r="U22" s="52">
        <f>+'[1]Access-Ago'!O22</f>
        <v>14384314.51</v>
      </c>
      <c r="V22" s="53">
        <f t="shared" si="2"/>
        <v>1</v>
      </c>
      <c r="W22" s="52">
        <f>+'[1]Access-Ago'!P22</f>
        <v>14069872.75</v>
      </c>
      <c r="X22" s="53">
        <f t="shared" si="3"/>
        <v>0.97813995517260144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+CONCATENATE('[1]Access-Ago'!C23,".",'[1]Access-Ago'!D23)</f>
        <v>28.846</v>
      </c>
      <c r="D23" s="47" t="str">
        <f>+CONCATENATE('[1]Access-Ago'!E23,".",'[1]Access-Ago'!G23)</f>
        <v>0909.00S6</v>
      </c>
      <c r="E23" s="48" t="str">
        <f>+'[1]Access-Ago'!F23</f>
        <v>OPERACOES ESPECIAIS: OUTROS ENCARGOS ESPECIAIS</v>
      </c>
      <c r="F23" s="48" t="str">
        <f>+'[1]Access-Ago'!H23</f>
        <v>BENEFICIO ESPECIAL E DEMAIS COMPLEMENTACOES DE APOSENTADORIA</v>
      </c>
      <c r="G23" s="47" t="str">
        <f>IF('[1]Access-Ago'!I23="1","F","S")</f>
        <v>F</v>
      </c>
      <c r="H23" s="47" t="str">
        <f>+'[1]Access-Ago'!J23</f>
        <v>1000</v>
      </c>
      <c r="I23" s="48" t="str">
        <f>+'[1]Access-Ago'!K23</f>
        <v>RECURSOS LIVRES DA UNIAO</v>
      </c>
      <c r="J23" s="47" t="str">
        <f>+'[1]Access-Ago'!L23</f>
        <v>1</v>
      </c>
      <c r="K23" s="50"/>
      <c r="L23" s="50"/>
      <c r="M23" s="50"/>
      <c r="N23" s="50">
        <v>0</v>
      </c>
      <c r="O23" s="50"/>
      <c r="P23" s="52">
        <f>+'[1]Access-Ago'!M23</f>
        <v>91007.12</v>
      </c>
      <c r="Q23" s="52"/>
      <c r="R23" s="52">
        <f t="shared" si="0"/>
        <v>91007.12</v>
      </c>
      <c r="S23" s="52">
        <f>+'[1]Access-Ago'!N23</f>
        <v>91007.12</v>
      </c>
      <c r="T23" s="53">
        <f t="shared" si="1"/>
        <v>1</v>
      </c>
      <c r="U23" s="52">
        <f>+'[1]Access-Ago'!O23</f>
        <v>91007.12</v>
      </c>
      <c r="V23" s="53">
        <f t="shared" si="2"/>
        <v>1</v>
      </c>
      <c r="W23" s="52">
        <f>+'[1]Access-Ago'!P23</f>
        <v>91007.12</v>
      </c>
      <c r="X23" s="53">
        <f t="shared" si="3"/>
        <v>1</v>
      </c>
    </row>
    <row r="24" spans="1:24" ht="30.75" customHeight="1" x14ac:dyDescent="0.2">
      <c r="A24" s="47" t="str">
        <f>+'[1]Access-Ago'!A24</f>
        <v>33201</v>
      </c>
      <c r="B24" s="48" t="str">
        <f>+'[1]Access-Ago'!B24</f>
        <v>INSTITUTO NACIONAL DO SEGURO SOCIAL</v>
      </c>
      <c r="C24" s="47" t="str">
        <f>+CONCATENATE('[1]Access-Ago'!C24,".",'[1]Access-Ago'!D24)</f>
        <v>28.846</v>
      </c>
      <c r="D24" s="47" t="str">
        <f>+CONCATENATE('[1]Access-Ago'!E24,".",'[1]Access-Ago'!G24)</f>
        <v>0901.00SA</v>
      </c>
      <c r="E24" s="48" t="str">
        <f>+'[1]Access-Ago'!F24</f>
        <v>OPERACOES ESPECIAIS: CUMPRIMENTO DE SENTENCAS JUDICIAIS</v>
      </c>
      <c r="F24" s="48" t="str">
        <f>+'[1]Access-Ago'!H24</f>
        <v>PAGAMENTO DE HONORARIOS PERICIAIS NAS ACOES EM QUE O INSS FI</v>
      </c>
      <c r="G24" s="47" t="str">
        <f>IF('[1]Access-Ago'!I24="1","F","S")</f>
        <v>S</v>
      </c>
      <c r="H24" s="47" t="str">
        <f>+'[1]Access-Ago'!J24</f>
        <v>1000</v>
      </c>
      <c r="I24" s="48" t="str">
        <f>+'[1]Access-Ago'!K24</f>
        <v>RECURSOS LIVRES DA UNIAO</v>
      </c>
      <c r="J24" s="47" t="str">
        <f>+'[1]Access-Ago'!L24</f>
        <v>3</v>
      </c>
      <c r="K24" s="50"/>
      <c r="L24" s="50"/>
      <c r="M24" s="50"/>
      <c r="N24" s="50">
        <v>0</v>
      </c>
      <c r="O24" s="50"/>
      <c r="P24" s="52">
        <f>+'[1]Access-Ago'!M24</f>
        <v>4730070</v>
      </c>
      <c r="Q24" s="52"/>
      <c r="R24" s="52">
        <f t="shared" si="0"/>
        <v>4730070</v>
      </c>
      <c r="S24" s="52">
        <f>+'[1]Access-Ago'!N24</f>
        <v>4727483.5999999996</v>
      </c>
      <c r="T24" s="53">
        <f t="shared" si="1"/>
        <v>0.9994532004811767</v>
      </c>
      <c r="U24" s="52">
        <f>+'[1]Access-Ago'!O24</f>
        <v>4727182.93</v>
      </c>
      <c r="V24" s="53">
        <f t="shared" si="2"/>
        <v>0.9993896348257002</v>
      </c>
      <c r="W24" s="52">
        <f>+'[1]Access-Ago'!P24</f>
        <v>4447423.8</v>
      </c>
      <c r="X24" s="53">
        <f t="shared" si="3"/>
        <v>0.94024481667290327</v>
      </c>
    </row>
    <row r="25" spans="1:24" ht="30.75" customHeight="1" thickBot="1" x14ac:dyDescent="0.25">
      <c r="A25" s="47" t="str">
        <f>+'[1]Access-Ago'!A25</f>
        <v>40201</v>
      </c>
      <c r="B25" s="48" t="str">
        <f>+'[1]Access-Ago'!B25</f>
        <v>INSTITUTO NACIONAL DO SEGURO SOCIAL - INSS</v>
      </c>
      <c r="C25" s="47" t="str">
        <f>+CONCATENATE('[1]Access-Ago'!C25,".",'[1]Access-Ago'!D25)</f>
        <v>28.846</v>
      </c>
      <c r="D25" s="47" t="str">
        <f>+CONCATENATE('[1]Access-Ago'!E25,".",'[1]Access-Ago'!G25)</f>
        <v>0901.00SA</v>
      </c>
      <c r="E25" s="48" t="str">
        <f>+'[1]Access-Ago'!F25</f>
        <v>OPERACOES ESPECIAIS: CUMPRIMENTO DE SENTENCAS JUDICIAIS</v>
      </c>
      <c r="F25" s="48" t="str">
        <f>+'[1]Access-Ago'!H25</f>
        <v>PAGAMENTO DE HONORARIOS PERICIAIS NAS ACOES EM QUE O INSS FI</v>
      </c>
      <c r="G25" s="47" t="str">
        <f>IF('[1]Access-Ago'!I25="1","F","S")</f>
        <v>S</v>
      </c>
      <c r="H25" s="47" t="str">
        <f>+'[1]Access-Ago'!J25</f>
        <v>1000</v>
      </c>
      <c r="I25" s="48" t="str">
        <f>+'[1]Access-Ago'!K25</f>
        <v>RECURSOS LIVRES DA UNIAO</v>
      </c>
      <c r="J25" s="47" t="str">
        <f>+'[1]Access-Ago'!L25</f>
        <v>3</v>
      </c>
      <c r="K25" s="50"/>
      <c r="L25" s="50"/>
      <c r="M25" s="50"/>
      <c r="N25" s="50">
        <v>0</v>
      </c>
      <c r="O25" s="50"/>
      <c r="P25" s="52">
        <f>+'[1]Access-Ago'!M25</f>
        <v>0</v>
      </c>
      <c r="Q25" s="52"/>
      <c r="R25" s="52">
        <f t="shared" si="0"/>
        <v>0</v>
      </c>
      <c r="S25" s="52">
        <f>+'[1]Access-Ago'!N25</f>
        <v>0</v>
      </c>
      <c r="T25" s="53">
        <f t="shared" si="1"/>
        <v>0</v>
      </c>
      <c r="U25" s="52">
        <f>+'[1]Access-Ago'!O25</f>
        <v>0</v>
      </c>
      <c r="V25" s="53">
        <f t="shared" si="2"/>
        <v>0</v>
      </c>
      <c r="W25" s="52">
        <f>+'[1]Access-Ago'!P25</f>
        <v>0</v>
      </c>
      <c r="X25" s="53">
        <f t="shared" si="3"/>
        <v>0</v>
      </c>
    </row>
    <row r="26" spans="1:24" ht="30.75" customHeight="1" thickBot="1" x14ac:dyDescent="0.25">
      <c r="A26" s="14" t="s">
        <v>48</v>
      </c>
      <c r="B26" s="54"/>
      <c r="C26" s="54"/>
      <c r="D26" s="54"/>
      <c r="E26" s="54"/>
      <c r="F26" s="54"/>
      <c r="G26" s="54"/>
      <c r="H26" s="54"/>
      <c r="I26" s="54"/>
      <c r="J26" s="1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f>SUM(P10:P25)</f>
        <v>121817517.97000001</v>
      </c>
      <c r="Q26" s="56">
        <f>SUM(Q10:Q25)</f>
        <v>0</v>
      </c>
      <c r="R26" s="56">
        <f>SUM(R10:R25)</f>
        <v>121817517.97000001</v>
      </c>
      <c r="S26" s="56">
        <f>SUM(S10:S25)</f>
        <v>117114764.92999999</v>
      </c>
      <c r="T26" s="57">
        <f t="shared" si="1"/>
        <v>0.96139510048827159</v>
      </c>
      <c r="U26" s="56">
        <f>SUM(U10:U25)</f>
        <v>104800822.03999999</v>
      </c>
      <c r="V26" s="57">
        <f t="shared" si="2"/>
        <v>0.86030994381127746</v>
      </c>
      <c r="W26" s="56">
        <f>SUM(W10:W25)</f>
        <v>102522212.70999999</v>
      </c>
      <c r="X26" s="57">
        <f t="shared" si="3"/>
        <v>0.84160483991512725</v>
      </c>
    </row>
    <row r="27" spans="1:24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x14ac:dyDescent="0.2">
      <c r="A28" s="2" t="s">
        <v>50</v>
      </c>
      <c r="B28" s="5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2023-09-15T16:41:40Z</dcterms:created>
  <dcterms:modified xsi:type="dcterms:W3CDTF">2023-09-15T16:42:31Z</dcterms:modified>
</cp:coreProperties>
</file>