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2 Fevereiro\Publicacao internet TRF\Anexo II\090015\"/>
    </mc:Choice>
  </mc:AlternateContent>
  <bookViews>
    <workbookView xWindow="0" yWindow="0" windowWidth="28800" windowHeight="13590"/>
  </bookViews>
  <sheets>
    <sheet name="Fev" sheetId="1" r:id="rId1"/>
  </sheets>
  <externalReferences>
    <externalReference r:id="rId2"/>
  </externalReferences>
  <definedNames>
    <definedName name="_xlnm.Print_Area" localSheetId="0">Fev!$A$1:$X$31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0" i="1" l="1"/>
  <c r="X10" i="1"/>
  <c r="T12" i="1"/>
  <c r="V12" i="1"/>
  <c r="X12" i="1"/>
  <c r="T24" i="1"/>
  <c r="X24" i="1"/>
  <c r="V24" i="1"/>
  <c r="U29" i="1"/>
  <c r="P29" i="1"/>
  <c r="S29" i="1"/>
  <c r="R21" i="1"/>
  <c r="R29" i="1" s="1"/>
  <c r="W29" i="1"/>
  <c r="R14" i="1"/>
  <c r="R18" i="1"/>
  <c r="R22" i="1"/>
  <c r="R19" i="1"/>
  <c r="R26" i="1"/>
  <c r="X18" i="1"/>
  <c r="V18" i="1"/>
  <c r="T18" i="1"/>
  <c r="V22" i="1"/>
  <c r="T22" i="1"/>
  <c r="X22" i="1"/>
  <c r="X25" i="1"/>
  <c r="V25" i="1"/>
  <c r="T25" i="1"/>
  <c r="X11" i="1"/>
  <c r="V11" i="1"/>
  <c r="T11" i="1"/>
  <c r="T19" i="1"/>
  <c r="X19" i="1"/>
  <c r="V19" i="1"/>
  <c r="T26" i="1"/>
  <c r="X26" i="1"/>
  <c r="V26" i="1"/>
  <c r="X23" i="1"/>
  <c r="V23" i="1"/>
  <c r="T23" i="1"/>
  <c r="X14" i="1"/>
  <c r="T14" i="1"/>
  <c r="V14" i="1"/>
  <c r="X20" i="1"/>
  <c r="V20" i="1"/>
  <c r="T20" i="1"/>
  <c r="X27" i="1"/>
  <c r="V27" i="1"/>
  <c r="T27" i="1"/>
  <c r="X15" i="1"/>
  <c r="V15" i="1"/>
  <c r="T15" i="1"/>
  <c r="X13" i="1"/>
  <c r="V13" i="1"/>
  <c r="T13" i="1"/>
  <c r="X17" i="1"/>
  <c r="T16" i="1"/>
  <c r="T28" i="1"/>
  <c r="V16" i="1"/>
  <c r="V28" i="1"/>
  <c r="T10" i="1"/>
  <c r="T17" i="1"/>
  <c r="T21" i="1" l="1"/>
  <c r="V21" i="1"/>
  <c r="X21" i="1"/>
  <c r="T29" i="1"/>
  <c r="X29" i="1"/>
  <c r="V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<sst xmlns="http://schemas.openxmlformats.org/spreadsheetml/2006/main" count="55" uniqueCount="51">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</sst>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 2" xfId="3"/>
    <cellStyle name="Porcentagem 11 2" xfId="2"/>
    <cellStyle name="Porcentagem 2 2 2" xfId="4"/>
    <cellStyle name="Vírgula 2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</sheetNames>
    <sheetDataSet>
      <sheetData sheetId="0"/>
      <sheetData sheetId="1"/>
      <sheetData sheetId="2"/>
      <sheetData sheetId="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153004</v>
          </cell>
          <cell r="N10">
            <v>152878.74</v>
          </cell>
          <cell r="O10">
            <v>152878.51999999999</v>
          </cell>
          <cell r="P10">
            <v>103087.54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3430646</v>
          </cell>
          <cell r="N11">
            <v>2270609.34</v>
          </cell>
          <cell r="O11">
            <v>1367586.08</v>
          </cell>
          <cell r="P11">
            <v>1211111.79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1</v>
          </cell>
          <cell r="M12">
            <v>21917228.59</v>
          </cell>
          <cell r="N12">
            <v>21917228.59</v>
          </cell>
          <cell r="O12">
            <v>21889042.23</v>
          </cell>
          <cell r="P12">
            <v>20056095.93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37862</v>
          </cell>
          <cell r="N13">
            <v>37862</v>
          </cell>
          <cell r="O13">
            <v>13293.61</v>
          </cell>
          <cell r="P13">
            <v>13293.61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331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75000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8810590</v>
          </cell>
          <cell r="N15">
            <v>6144061</v>
          </cell>
          <cell r="O15">
            <v>616977.17000000004</v>
          </cell>
          <cell r="P15">
            <v>541952.85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6840366.4000000004</v>
          </cell>
          <cell r="N16">
            <v>6840366.4000000004</v>
          </cell>
          <cell r="O16">
            <v>1224097.5900000001</v>
          </cell>
          <cell r="P16">
            <v>1224097.5900000001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2748667.54</v>
          </cell>
          <cell r="N17">
            <v>2748667.54</v>
          </cell>
          <cell r="O17">
            <v>2748667.54</v>
          </cell>
          <cell r="P17">
            <v>2748667.54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1056</v>
          </cell>
          <cell r="K18" t="str">
            <v>BENEFICIOS DO RPPS DA UNIAO</v>
          </cell>
          <cell r="L18" t="str">
            <v>1</v>
          </cell>
          <cell r="M18">
            <v>4860660.91</v>
          </cell>
          <cell r="N18">
            <v>4860660.91</v>
          </cell>
          <cell r="O18">
            <v>4860660.91</v>
          </cell>
          <cell r="P18">
            <v>4507356.82</v>
          </cell>
        </row>
        <row r="19">
          <cell r="M19">
            <v>38869.46</v>
          </cell>
          <cell r="N19">
            <v>38869.46</v>
          </cell>
          <cell r="O19">
            <v>38869.46</v>
          </cell>
          <cell r="P19">
            <v>38869.46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1049</v>
          </cell>
          <cell r="K20" t="str">
            <v>REC.PROP.UO PARA APLIC. EM SEGURIDADE SOCIAL</v>
          </cell>
          <cell r="L20" t="str">
            <v>3</v>
          </cell>
          <cell r="M20">
            <v>782864</v>
          </cell>
          <cell r="N20">
            <v>782843.02</v>
          </cell>
          <cell r="O20">
            <v>781834.97</v>
          </cell>
          <cell r="P20">
            <v>499806.42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45689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+'[1]Access-Fev'!A10</f>
        <v>12101</v>
      </c>
      <c r="B10" s="41" t="str">
        <f>+'[1]Access-Fev'!B10</f>
        <v>JUSTICA FEDERAL DE PRIMEIRO GRAU</v>
      </c>
      <c r="C10" s="42" t="str">
        <f>+CONCATENATE('[1]Access-Fev'!C10,".",'[1]Access-Fev'!D10)</f>
        <v>02.061</v>
      </c>
      <c r="D10" s="42" t="str">
        <f>+CONCATENATE('[1]Access-Fev'!E10,".",'[1]Access-Fev'!G10)</f>
        <v>0033.4224</v>
      </c>
      <c r="E10" s="43" t="str">
        <f>+'[1]Access-Fev'!F10</f>
        <v>PROGRAMA DE GESTAO E MANUTENCAO DO PODER JUDICIARIO</v>
      </c>
      <c r="F10" s="44" t="str">
        <f>+'[1]Access-Fev'!H10</f>
        <v>ASSISTENCIA JURIDICA A PESSOAS CARENTES</v>
      </c>
      <c r="G10" s="41" t="str">
        <f>IF('[1]Access-Fev'!I10="1","F","S")</f>
        <v>F</v>
      </c>
      <c r="H10" s="41" t="str">
        <f>+'[1]Access-Fev'!J10</f>
        <v>1000</v>
      </c>
      <c r="I10" s="45" t="str">
        <f>+'[1]Access-Fev'!K10</f>
        <v>RECURSOS LIVRES DA UNIAO</v>
      </c>
      <c r="J10" s="41" t="str">
        <f>+'[1]Access-Fev'!L10</f>
        <v>3</v>
      </c>
      <c r="K10" s="46"/>
      <c r="L10" s="47"/>
      <c r="M10" s="47"/>
      <c r="N10" s="48">
        <f t="shared" ref="N10:N28" si="0">K10+L10-M10</f>
        <v>0</v>
      </c>
      <c r="O10" s="46">
        <v>0</v>
      </c>
      <c r="P10" s="49">
        <f>+'[1]Access-Fev'!M10</f>
        <v>153004</v>
      </c>
      <c r="Q10" s="49">
        <v>0</v>
      </c>
      <c r="R10" s="49">
        <f t="shared" ref="R10:R28" si="1">N10-O10+P10+Q10</f>
        <v>153004</v>
      </c>
      <c r="S10" s="49">
        <f>+'[1]Access-Fev'!N10</f>
        <v>152878.74</v>
      </c>
      <c r="T10" s="50">
        <f t="shared" ref="T10:T29" si="2">IF(R10&gt;0,S10/R10,0)</f>
        <v>0.99918132859271647</v>
      </c>
      <c r="U10" s="49">
        <f>'[1]Access-Fev'!O10</f>
        <v>152878.51999999999</v>
      </c>
      <c r="V10" s="50">
        <f t="shared" ref="V10:V29" si="3">IF(R10&gt;0,U10/R10,0)</f>
        <v>0.99917989072181113</v>
      </c>
      <c r="W10" s="49">
        <f>'[1]Access-Fev'!P10</f>
        <v>103087.54</v>
      </c>
      <c r="X10" s="50">
        <f t="shared" ref="X10:X29" si="4">IF(R10&gt;0,W10/R10,0)</f>
        <v>0.6737571566756424</v>
      </c>
    </row>
    <row r="11" spans="1:24" ht="28.5" customHeight="1" x14ac:dyDescent="0.2">
      <c r="A11" s="51" t="str">
        <f>+'[1]Access-Fev'!A11</f>
        <v>12101</v>
      </c>
      <c r="B11" s="52" t="str">
        <f>+'[1]Access-Fev'!B11</f>
        <v>JUSTICA FEDERAL DE PRIMEIRO GRAU</v>
      </c>
      <c r="C11" s="51" t="str">
        <f>+CONCATENATE('[1]Access-Fev'!C11,".",'[1]Access-Fev'!D11)</f>
        <v>02.061</v>
      </c>
      <c r="D11" s="51" t="str">
        <f>+CONCATENATE('[1]Access-Fev'!E11,".",'[1]Access-Fev'!G11)</f>
        <v>0033.4257</v>
      </c>
      <c r="E11" s="52" t="str">
        <f>+'[1]Access-Fev'!F11</f>
        <v>PROGRAMA DE GESTAO E MANUTENCAO DO PODER JUDICIARIO</v>
      </c>
      <c r="F11" s="53" t="str">
        <f>+'[1]Access-Fev'!H11</f>
        <v>JULGAMENTO DE CAUSAS NA JUSTICA FEDERAL</v>
      </c>
      <c r="G11" s="51" t="str">
        <f>IF('[1]Access-Fev'!I11="1","F","S")</f>
        <v>F</v>
      </c>
      <c r="H11" s="51" t="str">
        <f>+'[1]Access-Fev'!J11</f>
        <v>1000</v>
      </c>
      <c r="I11" s="52" t="str">
        <f>+'[1]Access-Fev'!K11</f>
        <v>RECURSOS LIVRES DA UNIAO</v>
      </c>
      <c r="J11" s="51" t="str">
        <f>+'[1]Access-Fev'!L11</f>
        <v>3</v>
      </c>
      <c r="K11" s="54"/>
      <c r="L11" s="54"/>
      <c r="M11" s="54"/>
      <c r="N11" s="55">
        <f t="shared" si="0"/>
        <v>0</v>
      </c>
      <c r="O11" s="54">
        <v>0</v>
      </c>
      <c r="P11" s="56">
        <f>+'[1]Access-Fev'!M11</f>
        <v>3430646</v>
      </c>
      <c r="Q11" s="56">
        <v>0</v>
      </c>
      <c r="R11" s="56">
        <f t="shared" si="1"/>
        <v>3430646</v>
      </c>
      <c r="S11" s="56">
        <f>+'[1]Access-Fev'!N11</f>
        <v>2270609.34</v>
      </c>
      <c r="T11" s="57">
        <f t="shared" si="2"/>
        <v>0.66186057669605081</v>
      </c>
      <c r="U11" s="56">
        <f>'[1]Access-Fev'!O11</f>
        <v>1367586.08</v>
      </c>
      <c r="V11" s="57">
        <f t="shared" si="3"/>
        <v>0.39863806408472341</v>
      </c>
      <c r="W11" s="56">
        <f>'[1]Access-Fev'!P11</f>
        <v>1211111.79</v>
      </c>
      <c r="X11" s="57">
        <f t="shared" si="4"/>
        <v>0.35302732779773838</v>
      </c>
    </row>
    <row r="12" spans="1:24" ht="28.5" customHeight="1" x14ac:dyDescent="0.2">
      <c r="A12" s="51" t="str">
        <f>+'[1]Access-Fev'!A12</f>
        <v>12101</v>
      </c>
      <c r="B12" s="52" t="str">
        <f>+'[1]Access-Fev'!B12</f>
        <v>JUSTICA FEDERAL DE PRIMEIRO GRAU</v>
      </c>
      <c r="C12" s="51" t="str">
        <f>+CONCATENATE('[1]Access-Fev'!C12,".",'[1]Access-Fev'!D12)</f>
        <v>02.122</v>
      </c>
      <c r="D12" s="51" t="str">
        <f>+CONCATENATE('[1]Access-Fev'!E12,".",'[1]Access-Fev'!G12)</f>
        <v>0033.20TP</v>
      </c>
      <c r="E12" s="52" t="str">
        <f>+'[1]Access-Fev'!F12</f>
        <v>PROGRAMA DE GESTAO E MANUTENCAO DO PODER JUDICIARIO</v>
      </c>
      <c r="F12" s="52" t="str">
        <f>+'[1]Access-Fev'!H12</f>
        <v>ATIVOS CIVIS DA UNIAO</v>
      </c>
      <c r="G12" s="51" t="str">
        <f>IF('[1]Access-Fev'!I12="1","F","S")</f>
        <v>F</v>
      </c>
      <c r="H12" s="51" t="str">
        <f>+'[1]Access-Fev'!J12</f>
        <v>1000</v>
      </c>
      <c r="I12" s="52" t="str">
        <f>+'[1]Access-Fev'!K12</f>
        <v>RECURSOS LIVRES DA UNIAO</v>
      </c>
      <c r="J12" s="51" t="str">
        <f>+'[1]Access-Fev'!L12</f>
        <v>1</v>
      </c>
      <c r="K12" s="56"/>
      <c r="L12" s="56"/>
      <c r="M12" s="56"/>
      <c r="N12" s="54">
        <f t="shared" si="0"/>
        <v>0</v>
      </c>
      <c r="O12" s="56">
        <v>0</v>
      </c>
      <c r="P12" s="56">
        <f>+'[1]Access-Fev'!M12</f>
        <v>21917228.59</v>
      </c>
      <c r="Q12" s="56">
        <v>0</v>
      </c>
      <c r="R12" s="56">
        <f t="shared" si="1"/>
        <v>21917228.59</v>
      </c>
      <c r="S12" s="56">
        <f>+'[1]Access-Fev'!N12</f>
        <v>21917228.59</v>
      </c>
      <c r="T12" s="57">
        <f t="shared" si="2"/>
        <v>1</v>
      </c>
      <c r="U12" s="56">
        <f>'[1]Access-Fev'!O12</f>
        <v>21889042.23</v>
      </c>
      <c r="V12" s="57">
        <f t="shared" si="3"/>
        <v>0.99871396331501239</v>
      </c>
      <c r="W12" s="56">
        <f>'[1]Access-Fev'!P12</f>
        <v>20056095.93</v>
      </c>
      <c r="X12" s="57">
        <f t="shared" si="4"/>
        <v>0.91508357672332874</v>
      </c>
    </row>
    <row r="13" spans="1:24" ht="28.5" customHeight="1" x14ac:dyDescent="0.2">
      <c r="A13" s="51" t="str">
        <f>+'[1]Access-Fev'!A13</f>
        <v>12101</v>
      </c>
      <c r="B13" s="52" t="str">
        <f>+'[1]Access-Fev'!B13</f>
        <v>JUSTICA FEDERAL DE PRIMEIRO GRAU</v>
      </c>
      <c r="C13" s="51" t="str">
        <f>+CONCATENATE('[1]Access-Fev'!C13,".",'[1]Access-Fev'!D13)</f>
        <v>02.122</v>
      </c>
      <c r="D13" s="51" t="str">
        <f>+CONCATENATE('[1]Access-Fev'!E13,".",'[1]Access-Fev'!G13)</f>
        <v>0033.216H</v>
      </c>
      <c r="E13" s="52" t="str">
        <f>+'[1]Access-Fev'!F13</f>
        <v>PROGRAMA DE GESTAO E MANUTENCAO DO PODER JUDICIARIO</v>
      </c>
      <c r="F13" s="52" t="str">
        <f>+'[1]Access-Fev'!H13</f>
        <v>AJUDA DE CUSTO PARA MORADIA OU AUXILIO-MORADIA A AGENTES PUB</v>
      </c>
      <c r="G13" s="51" t="str">
        <f>IF('[1]Access-Fev'!I13="1","F","S")</f>
        <v>F</v>
      </c>
      <c r="H13" s="51" t="str">
        <f>+'[1]Access-Fev'!J13</f>
        <v>1000</v>
      </c>
      <c r="I13" s="52" t="str">
        <f>+'[1]Access-Fev'!K13</f>
        <v>RECURSOS LIVRES DA UNIAO</v>
      </c>
      <c r="J13" s="51" t="str">
        <f>+'[1]Access-Fev'!L13</f>
        <v>3</v>
      </c>
      <c r="K13" s="56"/>
      <c r="L13" s="56"/>
      <c r="M13" s="56"/>
      <c r="N13" s="54">
        <f t="shared" si="0"/>
        <v>0</v>
      </c>
      <c r="O13" s="56">
        <v>0</v>
      </c>
      <c r="P13" s="56">
        <f>+'[1]Access-Fev'!M13</f>
        <v>37862</v>
      </c>
      <c r="Q13" s="56">
        <v>0</v>
      </c>
      <c r="R13" s="56">
        <f t="shared" si="1"/>
        <v>37862</v>
      </c>
      <c r="S13" s="56">
        <f>+'[1]Access-Fev'!N13</f>
        <v>37862</v>
      </c>
      <c r="T13" s="57">
        <f t="shared" si="2"/>
        <v>1</v>
      </c>
      <c r="U13" s="56">
        <f>'[1]Access-Fev'!O13</f>
        <v>13293.61</v>
      </c>
      <c r="V13" s="57">
        <f t="shared" si="3"/>
        <v>0.35110691458454391</v>
      </c>
      <c r="W13" s="56">
        <f>'[1]Access-Fev'!P13</f>
        <v>13293.61</v>
      </c>
      <c r="X13" s="57">
        <f t="shared" si="4"/>
        <v>0.35110691458454391</v>
      </c>
    </row>
    <row r="14" spans="1:24" ht="28.5" customHeight="1" x14ac:dyDescent="0.2">
      <c r="A14" s="51" t="str">
        <f>+'[1]Access-Fev'!A14</f>
        <v>12101</v>
      </c>
      <c r="B14" s="52" t="str">
        <f>+'[1]Access-Fev'!B14</f>
        <v>JUSTICA FEDERAL DE PRIMEIRO GRAU</v>
      </c>
      <c r="C14" s="51" t="str">
        <f>+CONCATENATE('[1]Access-Fev'!C14,".",'[1]Access-Fev'!D14)</f>
        <v>02.331</v>
      </c>
      <c r="D14" s="51" t="str">
        <f>+CONCATENATE('[1]Access-Fev'!E14,".",'[1]Access-Fev'!G14)</f>
        <v>0033.2004</v>
      </c>
      <c r="E14" s="52" t="str">
        <f>+'[1]Access-Fev'!F14</f>
        <v>PROGRAMA DE GESTAO E MANUTENCAO DO PODER JUDICIARIO</v>
      </c>
      <c r="F14" s="52" t="str">
        <f>+'[1]Access-Fev'!H14</f>
        <v>ASSISTENCIA MEDICA E ODONTOLOGICA AOS SERVIDORES CIVIS, EMPR</v>
      </c>
      <c r="G14" s="51" t="str">
        <f>IF('[1]Access-Fev'!I14="1","F","S")</f>
        <v>F</v>
      </c>
      <c r="H14" s="51" t="str">
        <f>+'[1]Access-Fev'!J14</f>
        <v>1000</v>
      </c>
      <c r="I14" s="52" t="str">
        <f>+'[1]Access-Fev'!K14</f>
        <v>RECURSOS LIVRES DA UNIAO</v>
      </c>
      <c r="J14" s="51" t="str">
        <f>+'[1]Access-Fev'!L14</f>
        <v>4</v>
      </c>
      <c r="K14" s="56"/>
      <c r="L14" s="56"/>
      <c r="M14" s="56"/>
      <c r="N14" s="54">
        <f t="shared" si="0"/>
        <v>0</v>
      </c>
      <c r="O14" s="56">
        <v>0</v>
      </c>
      <c r="P14" s="56">
        <f>+'[1]Access-Fev'!M14</f>
        <v>75000</v>
      </c>
      <c r="Q14" s="56">
        <v>0</v>
      </c>
      <c r="R14" s="56">
        <f t="shared" si="1"/>
        <v>75000</v>
      </c>
      <c r="S14" s="56">
        <f>+'[1]Access-Fev'!N14</f>
        <v>0</v>
      </c>
      <c r="T14" s="57">
        <f t="shared" si="2"/>
        <v>0</v>
      </c>
      <c r="U14" s="56">
        <f>'[1]Access-Fev'!O14</f>
        <v>0</v>
      </c>
      <c r="V14" s="57">
        <f t="shared" si="3"/>
        <v>0</v>
      </c>
      <c r="W14" s="56">
        <f>'[1]Access-Fev'!P14</f>
        <v>0</v>
      </c>
      <c r="X14" s="57">
        <f t="shared" si="4"/>
        <v>0</v>
      </c>
    </row>
    <row r="15" spans="1:24" ht="28.5" customHeight="1" x14ac:dyDescent="0.2">
      <c r="A15" s="51" t="str">
        <f>+'[1]Access-Fev'!A15</f>
        <v>12101</v>
      </c>
      <c r="B15" s="52" t="str">
        <f>+'[1]Access-Fev'!B15</f>
        <v>JUSTICA FEDERAL DE PRIMEIRO GRAU</v>
      </c>
      <c r="C15" s="51" t="str">
        <f>+CONCATENATE('[1]Access-Fev'!C15,".",'[1]Access-Fev'!D15)</f>
        <v>02.331</v>
      </c>
      <c r="D15" s="51" t="str">
        <f>+CONCATENATE('[1]Access-Fev'!E15,".",'[1]Access-Fev'!G15)</f>
        <v>0033.2004</v>
      </c>
      <c r="E15" s="52" t="str">
        <f>+'[1]Access-Fev'!F15</f>
        <v>PROGRAMA DE GESTAO E MANUTENCAO DO PODER JUDICIARIO</v>
      </c>
      <c r="F15" s="52" t="str">
        <f>+'[1]Access-Fev'!H15</f>
        <v>ASSISTENCIA MEDICA E ODONTOLOGICA AOS SERVIDORES CIVIS, EMPR</v>
      </c>
      <c r="G15" s="51" t="str">
        <f>IF('[1]Access-Fev'!I15="1","F","S")</f>
        <v>F</v>
      </c>
      <c r="H15" s="51" t="str">
        <f>+'[1]Access-Fev'!J15</f>
        <v>1000</v>
      </c>
      <c r="I15" s="52" t="str">
        <f>+'[1]Access-Fev'!K15</f>
        <v>RECURSOS LIVRES DA UNIAO</v>
      </c>
      <c r="J15" s="51" t="str">
        <f>+'[1]Access-Fev'!L15</f>
        <v>3</v>
      </c>
      <c r="K15" s="54"/>
      <c r="L15" s="54"/>
      <c r="M15" s="54"/>
      <c r="N15" s="54">
        <f t="shared" si="0"/>
        <v>0</v>
      </c>
      <c r="O15" s="54">
        <v>0</v>
      </c>
      <c r="P15" s="56">
        <f>+'[1]Access-Fev'!M15</f>
        <v>8810590</v>
      </c>
      <c r="Q15" s="56">
        <v>0</v>
      </c>
      <c r="R15" s="56">
        <f t="shared" si="1"/>
        <v>8810590</v>
      </c>
      <c r="S15" s="56">
        <f>+'[1]Access-Fev'!N15</f>
        <v>6144061</v>
      </c>
      <c r="T15" s="57">
        <f t="shared" si="2"/>
        <v>0.69734955320812797</v>
      </c>
      <c r="U15" s="56">
        <f>'[1]Access-Fev'!O15</f>
        <v>616977.17000000004</v>
      </c>
      <c r="V15" s="57">
        <f t="shared" si="3"/>
        <v>7.0026771192394616E-2</v>
      </c>
      <c r="W15" s="56">
        <f>'[1]Access-Fev'!P15</f>
        <v>541952.85</v>
      </c>
      <c r="X15" s="57">
        <f t="shared" si="4"/>
        <v>6.1511527604848251E-2</v>
      </c>
    </row>
    <row r="16" spans="1:24" ht="28.5" customHeight="1" x14ac:dyDescent="0.2">
      <c r="A16" s="51" t="str">
        <f>+'[1]Access-Fev'!A16</f>
        <v>12101</v>
      </c>
      <c r="B16" s="52" t="str">
        <f>+'[1]Access-Fev'!B16</f>
        <v>JUSTICA FEDERAL DE PRIMEIRO GRAU</v>
      </c>
      <c r="C16" s="51" t="str">
        <f>+CONCATENATE('[1]Access-Fev'!C16,".",'[1]Access-Fev'!D16)</f>
        <v>02.331</v>
      </c>
      <c r="D16" s="51" t="str">
        <f>+CONCATENATE('[1]Access-Fev'!E16,".",'[1]Access-Fev'!G16)</f>
        <v>0033.212B</v>
      </c>
      <c r="E16" s="52" t="str">
        <f>+'[1]Access-Fev'!F16</f>
        <v>PROGRAMA DE GESTAO E MANUTENCAO DO PODER JUDICIARIO</v>
      </c>
      <c r="F16" s="52" t="str">
        <f>+'[1]Access-Fev'!H16</f>
        <v>BENEFICIOS OBRIGATORIOS AOS SERVIDORES CIVIS, EMPREGADOS, MI</v>
      </c>
      <c r="G16" s="51" t="str">
        <f>IF('[1]Access-Fev'!I16="1","F","S")</f>
        <v>F</v>
      </c>
      <c r="H16" s="51" t="str">
        <f>+'[1]Access-Fev'!J16</f>
        <v>1000</v>
      </c>
      <c r="I16" s="52" t="str">
        <f>+'[1]Access-Fev'!K16</f>
        <v>RECURSOS LIVRES DA UNIAO</v>
      </c>
      <c r="J16" s="51" t="str">
        <f>+'[1]Access-Fev'!L16</f>
        <v>3</v>
      </c>
      <c r="K16" s="56"/>
      <c r="L16" s="56"/>
      <c r="M16" s="56"/>
      <c r="N16" s="54">
        <f t="shared" si="0"/>
        <v>0</v>
      </c>
      <c r="O16" s="56">
        <v>0</v>
      </c>
      <c r="P16" s="56">
        <f>+'[1]Access-Fev'!M16</f>
        <v>6840366.4000000004</v>
      </c>
      <c r="Q16" s="56">
        <v>0</v>
      </c>
      <c r="R16" s="56">
        <f t="shared" si="1"/>
        <v>6840366.4000000004</v>
      </c>
      <c r="S16" s="56">
        <f>+'[1]Access-Fev'!N16</f>
        <v>6840366.4000000004</v>
      </c>
      <c r="T16" s="57">
        <f t="shared" si="2"/>
        <v>1</v>
      </c>
      <c r="U16" s="56">
        <f>'[1]Access-Fev'!O16</f>
        <v>1224097.5900000001</v>
      </c>
      <c r="V16" s="57">
        <f t="shared" si="3"/>
        <v>0.17895204999545053</v>
      </c>
      <c r="W16" s="56">
        <f>'[1]Access-Fev'!P16</f>
        <v>1224097.5900000001</v>
      </c>
      <c r="X16" s="57">
        <f t="shared" si="4"/>
        <v>0.17895204999545053</v>
      </c>
    </row>
    <row r="17" spans="1:24" ht="28.5" customHeight="1" x14ac:dyDescent="0.2">
      <c r="A17" s="51" t="str">
        <f>+'[1]Access-Fev'!A17</f>
        <v>12101</v>
      </c>
      <c r="B17" s="52" t="str">
        <f>+'[1]Access-Fev'!B17</f>
        <v>JUSTICA FEDERAL DE PRIMEIRO GRAU</v>
      </c>
      <c r="C17" s="51" t="str">
        <f>+CONCATENATE('[1]Access-Fev'!C17,".",'[1]Access-Fev'!D17)</f>
        <v>02.846</v>
      </c>
      <c r="D17" s="51" t="str">
        <f>+CONCATENATE('[1]Access-Fev'!E17,".",'[1]Access-Fev'!G17)</f>
        <v>0033.09HB</v>
      </c>
      <c r="E17" s="52" t="str">
        <f>+'[1]Access-Fev'!F17</f>
        <v>PROGRAMA DE GESTAO E MANUTENCAO DO PODER JUDICIARIO</v>
      </c>
      <c r="F17" s="52" t="str">
        <f>+'[1]Access-Fev'!H17</f>
        <v>CONTRIBUICAO DA UNIAO, DE SUAS AUTARQUIAS E FUNDACOES PARA O</v>
      </c>
      <c r="G17" s="51" t="str">
        <f>IF('[1]Access-Fev'!I17="1","F","S")</f>
        <v>F</v>
      </c>
      <c r="H17" s="51" t="str">
        <f>+'[1]Access-Fev'!J17</f>
        <v>1000</v>
      </c>
      <c r="I17" s="52" t="str">
        <f>+'[1]Access-Fev'!K17</f>
        <v>RECURSOS LIVRES DA UNIAO</v>
      </c>
      <c r="J17" s="51" t="str">
        <f>+'[1]Access-Fev'!L17</f>
        <v>1</v>
      </c>
      <c r="K17" s="56"/>
      <c r="L17" s="56"/>
      <c r="M17" s="56"/>
      <c r="N17" s="54">
        <f t="shared" si="0"/>
        <v>0</v>
      </c>
      <c r="O17" s="56">
        <v>0</v>
      </c>
      <c r="P17" s="56">
        <f>+'[1]Access-Fev'!M17</f>
        <v>2748667.54</v>
      </c>
      <c r="Q17" s="56">
        <v>0</v>
      </c>
      <c r="R17" s="56">
        <f t="shared" si="1"/>
        <v>2748667.54</v>
      </c>
      <c r="S17" s="56">
        <f>+'[1]Access-Fev'!N17</f>
        <v>2748667.54</v>
      </c>
      <c r="T17" s="57">
        <f t="shared" si="2"/>
        <v>1</v>
      </c>
      <c r="U17" s="56">
        <f>'[1]Access-Fev'!O17</f>
        <v>2748667.54</v>
      </c>
      <c r="V17" s="57">
        <f t="shared" si="3"/>
        <v>1</v>
      </c>
      <c r="W17" s="56">
        <f>'[1]Access-Fev'!P17</f>
        <v>2748667.54</v>
      </c>
      <c r="X17" s="57">
        <f t="shared" si="4"/>
        <v>1</v>
      </c>
    </row>
    <row r="18" spans="1:24" ht="28.5" customHeight="1" x14ac:dyDescent="0.2">
      <c r="A18" s="51" t="str">
        <f>+'[1]Access-Fev'!A18</f>
        <v>12101</v>
      </c>
      <c r="B18" s="52" t="str">
        <f>+'[1]Access-Fev'!B18</f>
        <v>JUSTICA FEDERAL DE PRIMEIRO GRAU</v>
      </c>
      <c r="C18" s="51" t="str">
        <f>+CONCATENATE('[1]Access-Fev'!C18,".",'[1]Access-Fev'!D18)</f>
        <v>09.272</v>
      </c>
      <c r="D18" s="51" t="str">
        <f>+CONCATENATE('[1]Access-Fev'!E18,".",'[1]Access-Fev'!G18)</f>
        <v>0033.0181</v>
      </c>
      <c r="E18" s="52" t="str">
        <f>+'[1]Access-Fev'!F18</f>
        <v>PROGRAMA DE GESTAO E MANUTENCAO DO PODER JUDICIARIO</v>
      </c>
      <c r="F18" s="52" t="str">
        <f>+'[1]Access-Fev'!H18</f>
        <v>APOSENTADORIAS E PENSOES CIVIS DA UNIAO</v>
      </c>
      <c r="G18" s="51" t="str">
        <f>IF('[1]Access-Fev'!I18="1","F","S")</f>
        <v>S</v>
      </c>
      <c r="H18" s="51" t="str">
        <f>+'[1]Access-Fev'!J18</f>
        <v>1056</v>
      </c>
      <c r="I18" s="52" t="str">
        <f>+'[1]Access-Fev'!K18</f>
        <v>BENEFICIOS DO RPPS DA UNIAO</v>
      </c>
      <c r="J18" s="51" t="str">
        <f>+'[1]Access-Fev'!L18</f>
        <v>1</v>
      </c>
      <c r="K18" s="56"/>
      <c r="L18" s="56"/>
      <c r="M18" s="56"/>
      <c r="N18" s="54">
        <f t="shared" si="0"/>
        <v>0</v>
      </c>
      <c r="O18" s="56">
        <v>0</v>
      </c>
      <c r="P18" s="56">
        <f>+'[1]Access-Fev'!M18</f>
        <v>4860660.91</v>
      </c>
      <c r="Q18" s="56">
        <v>0</v>
      </c>
      <c r="R18" s="56">
        <f t="shared" si="1"/>
        <v>4860660.91</v>
      </c>
      <c r="S18" s="56">
        <f>+'[1]Access-Fev'!N18</f>
        <v>4860660.91</v>
      </c>
      <c r="T18" s="57">
        <f t="shared" si="2"/>
        <v>1</v>
      </c>
      <c r="U18" s="56">
        <f>'[1]Access-Fev'!O18</f>
        <v>4860660.91</v>
      </c>
      <c r="V18" s="57">
        <f t="shared" si="3"/>
        <v>1</v>
      </c>
      <c r="W18" s="56">
        <f>'[1]Access-Fev'!P18</f>
        <v>4507356.82</v>
      </c>
      <c r="X18" s="57">
        <f t="shared" si="4"/>
        <v>0.92731356979189072</v>
      </c>
    </row>
    <row r="19" spans="1:24" ht="28.5" customHeight="1" thickBot="1" x14ac:dyDescent="0.25">
      <c r="A19" s="51" t="str">
        <f>+'[1]Access-Fev'!A20</f>
        <v>33201</v>
      </c>
      <c r="B19" s="52" t="str">
        <f>+'[1]Access-Fev'!B20</f>
        <v>INSTITUTO NACIONAL DO SEGURO SOCIAL</v>
      </c>
      <c r="C19" s="51" t="str">
        <f>+CONCATENATE('[1]Access-Fev'!C20,".",'[1]Access-Fev'!D20)</f>
        <v>28.846</v>
      </c>
      <c r="D19" s="51" t="str">
        <f>+CONCATENATE('[1]Access-Fev'!E20,".",'[1]Access-Fev'!G20)</f>
        <v>0901.00SA</v>
      </c>
      <c r="E19" s="52" t="str">
        <f>+'[1]Access-Fev'!F20</f>
        <v>OPERACOES ESPECIAIS: CUMPRIMENTO DE SENTENCAS JUDICIAIS</v>
      </c>
      <c r="F19" s="52" t="str">
        <f>+'[1]Access-Fev'!H20</f>
        <v>PAGAMENTO DE HONORARIOS PERICIAIS NAS ACOES EM QUE O INSS FI</v>
      </c>
      <c r="G19" s="51" t="str">
        <f>IF('[1]Access-Fev'!I20="1","F","S")</f>
        <v>S</v>
      </c>
      <c r="H19" s="51" t="str">
        <f>+'[1]Access-Fev'!J20</f>
        <v>1049</v>
      </c>
      <c r="I19" s="52" t="str">
        <f>+'[1]Access-Fev'!K20</f>
        <v>REC.PROP.UO PARA APLIC. EM SEGURIDADE SOCIAL</v>
      </c>
      <c r="J19" s="51" t="str">
        <f>+'[1]Access-Fev'!L20</f>
        <v>3</v>
      </c>
      <c r="K19" s="56"/>
      <c r="L19" s="56"/>
      <c r="M19" s="56"/>
      <c r="N19" s="54">
        <f t="shared" si="0"/>
        <v>0</v>
      </c>
      <c r="O19" s="56">
        <v>0</v>
      </c>
      <c r="P19" s="56">
        <f>+'[1]Access-Fev'!M19</f>
        <v>38869.46</v>
      </c>
      <c r="Q19" s="56">
        <v>0</v>
      </c>
      <c r="R19" s="56">
        <f t="shared" si="1"/>
        <v>38869.46</v>
      </c>
      <c r="S19" s="56">
        <f>+'[1]Access-Fev'!N19</f>
        <v>38869.46</v>
      </c>
      <c r="T19" s="57">
        <f t="shared" si="2"/>
        <v>1</v>
      </c>
      <c r="U19" s="56">
        <f>'[1]Access-Fev'!O19</f>
        <v>38869.46</v>
      </c>
      <c r="V19" s="57">
        <f t="shared" si="3"/>
        <v>1</v>
      </c>
      <c r="W19" s="56">
        <f>'[1]Access-Fev'!P19</f>
        <v>38869.46</v>
      </c>
      <c r="X19" s="57">
        <f t="shared" si="4"/>
        <v>1</v>
      </c>
    </row>
    <row r="20" spans="1:24" ht="28.5" hidden="1" customHeight="1" x14ac:dyDescent="0.2">
      <c r="A20" s="51">
        <f>+'[1]Access-Fev'!A21</f>
        <v>0</v>
      </c>
      <c r="B20" s="52">
        <f>+'[1]Access-Fev'!B21</f>
        <v>0</v>
      </c>
      <c r="C20" s="51" t="str">
        <f>+CONCATENATE('[1]Access-Fev'!C21,".",'[1]Access-Fev'!D21)</f>
        <v>.</v>
      </c>
      <c r="D20" s="51" t="str">
        <f>+CONCATENATE('[1]Access-Fev'!E21,".",'[1]Access-Fev'!G21)</f>
        <v>.</v>
      </c>
      <c r="E20" s="52">
        <f>+'[1]Access-Fev'!F21</f>
        <v>0</v>
      </c>
      <c r="F20" s="52">
        <f>+'[1]Access-Fev'!H21</f>
        <v>0</v>
      </c>
      <c r="G20" s="51" t="str">
        <f>IF('[1]Access-Fev'!I21="1","F","S")</f>
        <v>S</v>
      </c>
      <c r="H20" s="51">
        <f>+'[1]Access-Fev'!J21</f>
        <v>0</v>
      </c>
      <c r="I20" s="52">
        <f>+'[1]Access-Fev'!K21</f>
        <v>0</v>
      </c>
      <c r="J20" s="51">
        <f>+'[1]Access-Fev'!L21</f>
        <v>0</v>
      </c>
      <c r="K20" s="56"/>
      <c r="L20" s="56"/>
      <c r="M20" s="56"/>
      <c r="N20" s="54">
        <f t="shared" si="0"/>
        <v>0</v>
      </c>
      <c r="O20" s="56">
        <v>0</v>
      </c>
      <c r="P20" s="56">
        <f>+'[1]Access-Fev'!M20</f>
        <v>782864</v>
      </c>
      <c r="Q20" s="56">
        <v>0</v>
      </c>
      <c r="R20" s="56">
        <f t="shared" si="1"/>
        <v>782864</v>
      </c>
      <c r="S20" s="56">
        <f>+'[1]Access-Fev'!N20</f>
        <v>782843.02</v>
      </c>
      <c r="T20" s="57">
        <f t="shared" si="2"/>
        <v>0.99997320096466313</v>
      </c>
      <c r="U20" s="56">
        <f>'[1]Access-Fev'!O20</f>
        <v>781834.97</v>
      </c>
      <c r="V20" s="57">
        <f t="shared" si="3"/>
        <v>0.99868555713380613</v>
      </c>
      <c r="W20" s="56">
        <f>'[1]Access-Fev'!P20</f>
        <v>499806.42</v>
      </c>
      <c r="X20" s="57">
        <f t="shared" si="4"/>
        <v>0.63843326554803892</v>
      </c>
    </row>
    <row r="21" spans="1:24" ht="28.5" hidden="1" customHeight="1" x14ac:dyDescent="0.2">
      <c r="A21" s="51">
        <f>+'[1]Access-Fev'!A22</f>
        <v>0</v>
      </c>
      <c r="B21" s="52">
        <f>+'[1]Access-Fev'!B22</f>
        <v>0</v>
      </c>
      <c r="C21" s="51" t="str">
        <f>+CONCATENATE('[1]Access-Fev'!C22,".",'[1]Access-Fev'!D22)</f>
        <v>.</v>
      </c>
      <c r="D21" s="51" t="str">
        <f>+CONCATENATE('[1]Access-Fev'!E22,".",'[1]Access-Fev'!G22)</f>
        <v>.</v>
      </c>
      <c r="E21" s="52">
        <f>+'[1]Access-Fev'!F22</f>
        <v>0</v>
      </c>
      <c r="F21" s="52">
        <f>+'[1]Access-Fev'!H22</f>
        <v>0</v>
      </c>
      <c r="G21" s="51" t="str">
        <f>IF('[1]Access-Fev'!I22="1","F","S")</f>
        <v>S</v>
      </c>
      <c r="H21" s="51">
        <f>+'[1]Access-Fev'!J22</f>
        <v>0</v>
      </c>
      <c r="I21" s="52">
        <f>+'[1]Access-Fev'!K22</f>
        <v>0</v>
      </c>
      <c r="J21" s="51">
        <f>+'[1]Access-Fev'!L22</f>
        <v>0</v>
      </c>
      <c r="K21" s="56"/>
      <c r="L21" s="56"/>
      <c r="M21" s="56"/>
      <c r="N21" s="54">
        <f t="shared" si="0"/>
        <v>0</v>
      </c>
      <c r="O21" s="56">
        <v>0</v>
      </c>
      <c r="P21" s="56">
        <f>+'[1]Access-Fev'!M21</f>
        <v>0</v>
      </c>
      <c r="Q21" s="56">
        <v>0</v>
      </c>
      <c r="R21" s="56">
        <f t="shared" si="1"/>
        <v>0</v>
      </c>
      <c r="S21" s="56">
        <f>+'[1]Access-Fev'!N21</f>
        <v>0</v>
      </c>
      <c r="T21" s="57">
        <f t="shared" si="2"/>
        <v>0</v>
      </c>
      <c r="U21" s="56">
        <f>'[1]Access-Fev'!O21</f>
        <v>0</v>
      </c>
      <c r="V21" s="57">
        <f t="shared" si="3"/>
        <v>0</v>
      </c>
      <c r="W21" s="56">
        <f>'[1]Access-Fev'!P21</f>
        <v>0</v>
      </c>
      <c r="X21" s="57">
        <f t="shared" si="4"/>
        <v>0</v>
      </c>
    </row>
    <row r="22" spans="1:24" ht="28.5" hidden="1" customHeight="1" x14ac:dyDescent="0.2">
      <c r="A22" s="51">
        <f>+'[1]Access-Fev'!A23</f>
        <v>0</v>
      </c>
      <c r="B22" s="52">
        <f>+'[1]Access-Fev'!B23</f>
        <v>0</v>
      </c>
      <c r="C22" s="51" t="str">
        <f>+CONCATENATE('[1]Access-Fev'!C23,".",'[1]Access-Fev'!D23)</f>
        <v>.</v>
      </c>
      <c r="D22" s="51" t="str">
        <f>+CONCATENATE('[1]Access-Fev'!E23,".",'[1]Access-Fev'!G23)</f>
        <v>.</v>
      </c>
      <c r="E22" s="52">
        <f>+'[1]Access-Fev'!F23</f>
        <v>0</v>
      </c>
      <c r="F22" s="52">
        <f>+'[1]Access-Fev'!H23</f>
        <v>0</v>
      </c>
      <c r="G22" s="51" t="str">
        <f>IF('[1]Access-Fev'!I23="1","F","S")</f>
        <v>S</v>
      </c>
      <c r="H22" s="51">
        <f>+'[1]Access-Fev'!J23</f>
        <v>0</v>
      </c>
      <c r="I22" s="52">
        <f>+'[1]Access-Fev'!K23</f>
        <v>0</v>
      </c>
      <c r="J22" s="51">
        <f>+'[1]Access-Fev'!L23</f>
        <v>0</v>
      </c>
      <c r="K22" s="56"/>
      <c r="L22" s="56"/>
      <c r="M22" s="56"/>
      <c r="N22" s="54">
        <f t="shared" si="0"/>
        <v>0</v>
      </c>
      <c r="O22" s="56">
        <v>0</v>
      </c>
      <c r="P22" s="56">
        <f>+'[1]Access-Fev'!M22</f>
        <v>0</v>
      </c>
      <c r="Q22" s="56">
        <v>0</v>
      </c>
      <c r="R22" s="56">
        <f t="shared" si="1"/>
        <v>0</v>
      </c>
      <c r="S22" s="56">
        <f>+'[1]Access-Fev'!N22</f>
        <v>0</v>
      </c>
      <c r="T22" s="57">
        <f t="shared" si="2"/>
        <v>0</v>
      </c>
      <c r="U22" s="56">
        <f>'[1]Access-Fev'!O22</f>
        <v>0</v>
      </c>
      <c r="V22" s="57">
        <f t="shared" si="3"/>
        <v>0</v>
      </c>
      <c r="W22" s="56">
        <f>'[1]Access-Fev'!P22</f>
        <v>0</v>
      </c>
      <c r="X22" s="57">
        <f t="shared" si="4"/>
        <v>0</v>
      </c>
    </row>
    <row r="23" spans="1:24" ht="28.5" hidden="1" customHeight="1" x14ac:dyDescent="0.2">
      <c r="A23" s="51">
        <f>+'[1]Access-Fev'!A24</f>
        <v>0</v>
      </c>
      <c r="B23" s="52">
        <f>+'[1]Access-Fev'!B24</f>
        <v>0</v>
      </c>
      <c r="C23" s="51" t="str">
        <f>+CONCATENATE('[1]Access-Fev'!C24,".",'[1]Access-Fev'!D24)</f>
        <v>.</v>
      </c>
      <c r="D23" s="51" t="str">
        <f>+CONCATENATE('[1]Access-Fev'!E24,".",'[1]Access-Fev'!G24)</f>
        <v>.</v>
      </c>
      <c r="E23" s="52">
        <f>+'[1]Access-Fev'!F24</f>
        <v>0</v>
      </c>
      <c r="F23" s="52">
        <f>+'[1]Access-Fev'!H24</f>
        <v>0</v>
      </c>
      <c r="G23" s="51" t="str">
        <f>IF('[1]Access-Fev'!I24="1","F","S")</f>
        <v>S</v>
      </c>
      <c r="H23" s="51">
        <f>+'[1]Access-Fev'!J24</f>
        <v>0</v>
      </c>
      <c r="I23" s="52">
        <f>+'[1]Access-Fev'!K24</f>
        <v>0</v>
      </c>
      <c r="J23" s="51">
        <f>+'[1]Access-Fev'!L24</f>
        <v>0</v>
      </c>
      <c r="K23" s="56"/>
      <c r="L23" s="56"/>
      <c r="M23" s="56"/>
      <c r="N23" s="54">
        <f t="shared" si="0"/>
        <v>0</v>
      </c>
      <c r="O23" s="56">
        <v>0</v>
      </c>
      <c r="P23" s="56">
        <f>+'[1]Access-Fev'!M23</f>
        <v>0</v>
      </c>
      <c r="Q23" s="56">
        <v>0</v>
      </c>
      <c r="R23" s="56">
        <f t="shared" si="1"/>
        <v>0</v>
      </c>
      <c r="S23" s="56">
        <f>+'[1]Access-Fev'!N23</f>
        <v>0</v>
      </c>
      <c r="T23" s="57">
        <f t="shared" si="2"/>
        <v>0</v>
      </c>
      <c r="U23" s="56">
        <f>'[1]Access-Fev'!O23</f>
        <v>0</v>
      </c>
      <c r="V23" s="57">
        <f t="shared" si="3"/>
        <v>0</v>
      </c>
      <c r="W23" s="56">
        <f>'[1]Access-Fev'!P23</f>
        <v>0</v>
      </c>
      <c r="X23" s="57">
        <f t="shared" si="4"/>
        <v>0</v>
      </c>
    </row>
    <row r="24" spans="1:24" ht="28.5" hidden="1" customHeight="1" x14ac:dyDescent="0.2">
      <c r="A24" s="51">
        <f>+'[1]Access-Fev'!A25</f>
        <v>0</v>
      </c>
      <c r="B24" s="52">
        <f>+'[1]Access-Fev'!B25</f>
        <v>0</v>
      </c>
      <c r="C24" s="51" t="str">
        <f>+CONCATENATE('[1]Access-Fev'!C25,".",'[1]Access-Fev'!D25)</f>
        <v>.</v>
      </c>
      <c r="D24" s="51" t="str">
        <f>+CONCATENATE('[1]Access-Fev'!E25,".",'[1]Access-Fev'!G25)</f>
        <v>.</v>
      </c>
      <c r="E24" s="52">
        <f>+'[1]Access-Fev'!F25</f>
        <v>0</v>
      </c>
      <c r="F24" s="52">
        <f>+'[1]Access-Fev'!H25</f>
        <v>0</v>
      </c>
      <c r="G24" s="51" t="str">
        <f>IF('[1]Access-Fev'!I25="1","F","S")</f>
        <v>S</v>
      </c>
      <c r="H24" s="51">
        <f>+'[1]Access-Fev'!J25</f>
        <v>0</v>
      </c>
      <c r="I24" s="52">
        <f>+'[1]Access-Fev'!K25</f>
        <v>0</v>
      </c>
      <c r="J24" s="51">
        <f>+'[1]Access-Fev'!L25</f>
        <v>0</v>
      </c>
      <c r="K24" s="56"/>
      <c r="L24" s="56"/>
      <c r="M24" s="56"/>
      <c r="N24" s="54">
        <f t="shared" si="0"/>
        <v>0</v>
      </c>
      <c r="O24" s="56">
        <v>0</v>
      </c>
      <c r="P24" s="56">
        <f>+'[1]Access-Fev'!M24</f>
        <v>0</v>
      </c>
      <c r="Q24" s="56">
        <v>0</v>
      </c>
      <c r="R24" s="56">
        <f t="shared" si="1"/>
        <v>0</v>
      </c>
      <c r="S24" s="56">
        <f>+'[1]Access-Fev'!N24</f>
        <v>0</v>
      </c>
      <c r="T24" s="57">
        <f t="shared" si="2"/>
        <v>0</v>
      </c>
      <c r="U24" s="56">
        <f>'[1]Access-Fev'!O24</f>
        <v>0</v>
      </c>
      <c r="V24" s="57">
        <f t="shared" si="3"/>
        <v>0</v>
      </c>
      <c r="W24" s="56">
        <f>'[1]Access-Fev'!P24</f>
        <v>0</v>
      </c>
      <c r="X24" s="57">
        <f t="shared" si="4"/>
        <v>0</v>
      </c>
    </row>
    <row r="25" spans="1:24" ht="28.5" hidden="1" customHeight="1" x14ac:dyDescent="0.2">
      <c r="A25" s="51">
        <f>+'[1]Access-Fev'!A26</f>
        <v>0</v>
      </c>
      <c r="B25" s="52">
        <f>+'[1]Access-Fev'!B26</f>
        <v>0</v>
      </c>
      <c r="C25" s="51" t="str">
        <f>+CONCATENATE('[1]Access-Fev'!C26,".",'[1]Access-Fev'!D26)</f>
        <v>.</v>
      </c>
      <c r="D25" s="51" t="str">
        <f>+CONCATENATE('[1]Access-Fev'!E26,".",'[1]Access-Fev'!G26)</f>
        <v>.</v>
      </c>
      <c r="E25" s="52">
        <f>+'[1]Access-Fev'!F26</f>
        <v>0</v>
      </c>
      <c r="F25" s="52">
        <f>+'[1]Access-Fev'!H26</f>
        <v>0</v>
      </c>
      <c r="G25" s="51" t="str">
        <f>IF('[1]Access-Fev'!I26="1","F","S")</f>
        <v>S</v>
      </c>
      <c r="H25" s="51">
        <f>+'[1]Access-Fev'!J26</f>
        <v>0</v>
      </c>
      <c r="I25" s="52">
        <f>+'[1]Access-Fev'!K26</f>
        <v>0</v>
      </c>
      <c r="J25" s="51">
        <f>+'[1]Access-Fev'!L26</f>
        <v>0</v>
      </c>
      <c r="K25" s="56"/>
      <c r="L25" s="56"/>
      <c r="M25" s="56"/>
      <c r="N25" s="54">
        <f t="shared" si="0"/>
        <v>0</v>
      </c>
      <c r="O25" s="56">
        <v>0</v>
      </c>
      <c r="P25" s="56">
        <f>+'[1]Access-Fev'!M25</f>
        <v>0</v>
      </c>
      <c r="Q25" s="56">
        <v>0</v>
      </c>
      <c r="R25" s="56">
        <f t="shared" si="1"/>
        <v>0</v>
      </c>
      <c r="S25" s="56">
        <f>+'[1]Access-Fev'!N25</f>
        <v>0</v>
      </c>
      <c r="T25" s="57">
        <f t="shared" si="2"/>
        <v>0</v>
      </c>
      <c r="U25" s="56">
        <f>'[1]Access-Fev'!O25</f>
        <v>0</v>
      </c>
      <c r="V25" s="57">
        <f t="shared" si="3"/>
        <v>0</v>
      </c>
      <c r="W25" s="56">
        <f>'[1]Access-Fev'!P25</f>
        <v>0</v>
      </c>
      <c r="X25" s="57">
        <f t="shared" si="4"/>
        <v>0</v>
      </c>
    </row>
    <row r="26" spans="1:24" ht="28.5" hidden="1" customHeight="1" x14ac:dyDescent="0.2">
      <c r="A26" s="51">
        <f>+'[1]Access-Fev'!A27</f>
        <v>0</v>
      </c>
      <c r="B26" s="52">
        <f>+'[1]Access-Fev'!B27</f>
        <v>0</v>
      </c>
      <c r="C26" s="51" t="str">
        <f>+CONCATENATE('[1]Access-Fev'!C27,".",'[1]Access-Fev'!D27)</f>
        <v>.</v>
      </c>
      <c r="D26" s="51" t="str">
        <f>+CONCATENATE('[1]Access-Fev'!E27,".",'[1]Access-Fev'!G27)</f>
        <v>.</v>
      </c>
      <c r="E26" s="52">
        <f>+'[1]Access-Fev'!F27</f>
        <v>0</v>
      </c>
      <c r="F26" s="52">
        <f>+'[1]Access-Fev'!H27</f>
        <v>0</v>
      </c>
      <c r="G26" s="51" t="str">
        <f>IF('[1]Access-Fev'!I27="1","F","S")</f>
        <v>S</v>
      </c>
      <c r="H26" s="51">
        <f>+'[1]Access-Fev'!J27</f>
        <v>0</v>
      </c>
      <c r="I26" s="52">
        <f>+'[1]Access-Fev'!K27</f>
        <v>0</v>
      </c>
      <c r="J26" s="51">
        <f>+'[1]Access-Fev'!L27</f>
        <v>0</v>
      </c>
      <c r="K26" s="56"/>
      <c r="L26" s="56"/>
      <c r="M26" s="56"/>
      <c r="N26" s="54">
        <f t="shared" si="0"/>
        <v>0</v>
      </c>
      <c r="O26" s="56">
        <v>0</v>
      </c>
      <c r="P26" s="56">
        <f>+'[1]Access-Fev'!M26</f>
        <v>0</v>
      </c>
      <c r="Q26" s="56">
        <v>0</v>
      </c>
      <c r="R26" s="56">
        <f t="shared" si="1"/>
        <v>0</v>
      </c>
      <c r="S26" s="56">
        <f>+'[1]Access-Fev'!N26</f>
        <v>0</v>
      </c>
      <c r="T26" s="57">
        <f t="shared" si="2"/>
        <v>0</v>
      </c>
      <c r="U26" s="56">
        <f>'[1]Access-Fev'!O26</f>
        <v>0</v>
      </c>
      <c r="V26" s="57">
        <f t="shared" si="3"/>
        <v>0</v>
      </c>
      <c r="W26" s="56">
        <f>'[1]Access-Fev'!P26</f>
        <v>0</v>
      </c>
      <c r="X26" s="57">
        <f t="shared" si="4"/>
        <v>0</v>
      </c>
    </row>
    <row r="27" spans="1:24" ht="28.5" hidden="1" customHeight="1" x14ac:dyDescent="0.2">
      <c r="A27" s="51">
        <f>+'[1]Access-Fev'!A28</f>
        <v>0</v>
      </c>
      <c r="B27" s="52">
        <f>+'[1]Access-Fev'!B28</f>
        <v>0</v>
      </c>
      <c r="C27" s="51" t="str">
        <f>+CONCATENATE('[1]Access-Fev'!C28,".",'[1]Access-Fev'!D28)</f>
        <v>.</v>
      </c>
      <c r="D27" s="51" t="str">
        <f>+CONCATENATE('[1]Access-Fev'!E28,".",'[1]Access-Fev'!G28)</f>
        <v>.</v>
      </c>
      <c r="E27" s="52">
        <f>+'[1]Access-Fev'!F28</f>
        <v>0</v>
      </c>
      <c r="F27" s="52">
        <f>+'[1]Access-Fev'!H28</f>
        <v>0</v>
      </c>
      <c r="G27" s="51" t="str">
        <f>IF('[1]Access-Fev'!I28="1","F","S")</f>
        <v>S</v>
      </c>
      <c r="H27" s="51">
        <f>+'[1]Access-Fev'!J28</f>
        <v>0</v>
      </c>
      <c r="I27" s="52">
        <f>+'[1]Access-Fev'!K28</f>
        <v>0</v>
      </c>
      <c r="J27" s="51">
        <f>+'[1]Access-Fev'!L28</f>
        <v>0</v>
      </c>
      <c r="K27" s="56"/>
      <c r="L27" s="56"/>
      <c r="M27" s="56"/>
      <c r="N27" s="54">
        <f t="shared" si="0"/>
        <v>0</v>
      </c>
      <c r="O27" s="56">
        <v>0</v>
      </c>
      <c r="P27" s="56">
        <f>+'[1]Access-Fev'!M27</f>
        <v>0</v>
      </c>
      <c r="Q27" s="56">
        <v>0</v>
      </c>
      <c r="R27" s="56">
        <f t="shared" si="1"/>
        <v>0</v>
      </c>
      <c r="S27" s="56">
        <f>+'[1]Access-Fev'!N27</f>
        <v>0</v>
      </c>
      <c r="T27" s="57">
        <f t="shared" si="2"/>
        <v>0</v>
      </c>
      <c r="U27" s="56">
        <f>'[1]Access-Fev'!O27</f>
        <v>0</v>
      </c>
      <c r="V27" s="57">
        <f t="shared" si="3"/>
        <v>0</v>
      </c>
      <c r="W27" s="56">
        <f>'[1]Access-Fev'!P27</f>
        <v>0</v>
      </c>
      <c r="X27" s="57">
        <f t="shared" si="4"/>
        <v>0</v>
      </c>
    </row>
    <row r="28" spans="1:24" ht="28.5" hidden="1" customHeight="1" thickBot="1" x14ac:dyDescent="0.25">
      <c r="A28" s="51">
        <f>+'[1]Access-Fev'!A29</f>
        <v>0</v>
      </c>
      <c r="B28" s="52">
        <f>+'[1]Access-Fev'!B29</f>
        <v>0</v>
      </c>
      <c r="C28" s="51" t="str">
        <f>+CONCATENATE('[1]Access-Fev'!C29,".",'[1]Access-Fev'!D29)</f>
        <v>.</v>
      </c>
      <c r="D28" s="51" t="str">
        <f>+CONCATENATE('[1]Access-Fev'!E29,".",'[1]Access-Fev'!G29)</f>
        <v>.</v>
      </c>
      <c r="E28" s="52">
        <f>+'[1]Access-Fev'!F29</f>
        <v>0</v>
      </c>
      <c r="F28" s="52">
        <f>+'[1]Access-Fev'!H29</f>
        <v>0</v>
      </c>
      <c r="G28" s="51" t="str">
        <f>IF('[1]Access-Fev'!I29="1","F","S")</f>
        <v>S</v>
      </c>
      <c r="H28" s="51">
        <f>+'[1]Access-Fev'!J29</f>
        <v>0</v>
      </c>
      <c r="I28" s="52">
        <f>+'[1]Access-Fev'!K29</f>
        <v>0</v>
      </c>
      <c r="J28" s="51">
        <f>+'[1]Access-Fev'!L29</f>
        <v>0</v>
      </c>
      <c r="K28" s="56"/>
      <c r="L28" s="56"/>
      <c r="M28" s="56"/>
      <c r="N28" s="54">
        <f t="shared" si="0"/>
        <v>0</v>
      </c>
      <c r="O28" s="56">
        <v>0</v>
      </c>
      <c r="P28" s="56">
        <f>+'[1]Access-Fev'!M28</f>
        <v>0</v>
      </c>
      <c r="Q28" s="56">
        <v>0</v>
      </c>
      <c r="R28" s="56">
        <f t="shared" si="1"/>
        <v>0</v>
      </c>
      <c r="S28" s="56">
        <f>+'[1]Access-Fev'!N28</f>
        <v>0</v>
      </c>
      <c r="T28" s="57">
        <f t="shared" si="2"/>
        <v>0</v>
      </c>
      <c r="U28" s="56">
        <f>'[1]Access-Fev'!O28</f>
        <v>0</v>
      </c>
      <c r="V28" s="57">
        <f t="shared" si="3"/>
        <v>0</v>
      </c>
      <c r="W28" s="56">
        <f>'[1]Access-Fev'!P28</f>
        <v>0</v>
      </c>
      <c r="X28" s="57">
        <f t="shared" si="4"/>
        <v>0</v>
      </c>
    </row>
    <row r="29" spans="1:24" ht="28.5" customHeight="1" thickBot="1" x14ac:dyDescent="0.25">
      <c r="A29" s="18" t="s">
        <v>48</v>
      </c>
      <c r="B29" s="58"/>
      <c r="C29" s="58"/>
      <c r="D29" s="58"/>
      <c r="E29" s="58"/>
      <c r="F29" s="58"/>
      <c r="G29" s="58"/>
      <c r="H29" s="58"/>
      <c r="I29" s="58"/>
      <c r="J29" s="19"/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60">
        <f>SUM(P10:P28)</f>
        <v>49695758.899999999</v>
      </c>
      <c r="Q29" s="60">
        <f>SUM(Q10:Q28)</f>
        <v>0</v>
      </c>
      <c r="R29" s="60">
        <f>SUM(R10:R28)</f>
        <v>49695758.899999999</v>
      </c>
      <c r="S29" s="60">
        <f>SUM(S10:S28)</f>
        <v>45794047</v>
      </c>
      <c r="T29" s="61">
        <f t="shared" si="2"/>
        <v>0.92148803064158458</v>
      </c>
      <c r="U29" s="60">
        <f>SUM(U10:U28)</f>
        <v>33693908.080000006</v>
      </c>
      <c r="V29" s="61">
        <f t="shared" si="3"/>
        <v>0.67800369338961852</v>
      </c>
      <c r="W29" s="60">
        <f>SUM(W10:W28)</f>
        <v>30944339.550000001</v>
      </c>
      <c r="X29" s="61">
        <f t="shared" si="4"/>
        <v>0.62267566156435139</v>
      </c>
    </row>
    <row r="30" spans="1:24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x14ac:dyDescent="0.2">
      <c r="A31" s="2" t="s">
        <v>50</v>
      </c>
      <c r="B31" s="6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15.95" customHeight="1" x14ac:dyDescent="0.2"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4:26" x14ac:dyDescent="0.2">
      <c r="N33" s="67"/>
      <c r="O33" s="65"/>
      <c r="P33" s="66"/>
      <c r="Q33" s="66"/>
      <c r="R33" s="66"/>
      <c r="S33" s="66"/>
      <c r="T33" s="66"/>
      <c r="U33" s="66"/>
      <c r="V33" s="66"/>
      <c r="W33" s="66"/>
      <c r="X33" s="67"/>
      <c r="Y33" s="64"/>
      <c r="Z33" s="64"/>
    </row>
    <row r="34" spans="14:26" x14ac:dyDescent="0.2"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4"/>
      <c r="Z34" s="64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2025-03-18T18:21:34Z</dcterms:created>
  <dcterms:modified xsi:type="dcterms:W3CDTF">2025-03-18T18:22:02Z</dcterms:modified>
</cp:coreProperties>
</file>