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5\Relatório final\05 Maio\Publicacao internet TRF\Anexo II\090015\"/>
    </mc:Choice>
  </mc:AlternateContent>
  <bookViews>
    <workbookView xWindow="0" yWindow="0" windowWidth="28800" windowHeight="13590"/>
  </bookViews>
  <sheets>
    <sheet name="Mai" sheetId="1" r:id="rId1"/>
  </sheets>
  <externalReferences>
    <externalReference r:id="rId2"/>
  </externalReferences>
  <definedNames>
    <definedName name="_xlnm.Print_Area" localSheetId="0">Mai!$A$1:$X$25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B10" i="1"/>
  <c r="C10" i="1"/>
  <c r="D10" i="1"/>
  <c r="E10" i="1"/>
  <c r="F10" i="1"/>
  <c r="G10" i="1"/>
  <c r="H10" i="1"/>
  <c r="I10" i="1"/>
  <c r="J10" i="1"/>
  <c r="N10" i="1"/>
  <c r="P10" i="1"/>
  <c r="S10" i="1"/>
  <c r="U10" i="1"/>
  <c r="W10" i="1"/>
  <c r="A11" i="1"/>
  <c r="B11" i="1"/>
  <c r="C11" i="1"/>
  <c r="D11" i="1"/>
  <c r="E11" i="1"/>
  <c r="F11" i="1"/>
  <c r="G11" i="1"/>
  <c r="H11" i="1"/>
  <c r="I11" i="1"/>
  <c r="J11" i="1"/>
  <c r="N11" i="1"/>
  <c r="P11" i="1"/>
  <c r="S11" i="1"/>
  <c r="U11" i="1"/>
  <c r="W11" i="1"/>
  <c r="A12" i="1"/>
  <c r="B12" i="1"/>
  <c r="C12" i="1"/>
  <c r="D12" i="1"/>
  <c r="E12" i="1"/>
  <c r="F12" i="1"/>
  <c r="G12" i="1"/>
  <c r="H12" i="1"/>
  <c r="I12" i="1"/>
  <c r="J12" i="1"/>
  <c r="N12" i="1"/>
  <c r="P12" i="1"/>
  <c r="R12" i="1" s="1"/>
  <c r="S12" i="1"/>
  <c r="U12" i="1"/>
  <c r="W12" i="1"/>
  <c r="A13" i="1"/>
  <c r="B13" i="1"/>
  <c r="C13" i="1"/>
  <c r="D13" i="1"/>
  <c r="E13" i="1"/>
  <c r="F13" i="1"/>
  <c r="G13" i="1"/>
  <c r="H13" i="1"/>
  <c r="I13" i="1"/>
  <c r="J13" i="1"/>
  <c r="N13" i="1"/>
  <c r="P13" i="1"/>
  <c r="R13" i="1" s="1"/>
  <c r="S13" i="1"/>
  <c r="U13" i="1"/>
  <c r="W13" i="1"/>
  <c r="A14" i="1"/>
  <c r="B14" i="1"/>
  <c r="C14" i="1"/>
  <c r="D14" i="1"/>
  <c r="E14" i="1"/>
  <c r="F14" i="1"/>
  <c r="G14" i="1"/>
  <c r="H14" i="1"/>
  <c r="I14" i="1"/>
  <c r="J14" i="1"/>
  <c r="N14" i="1"/>
  <c r="P14" i="1"/>
  <c r="S14" i="1"/>
  <c r="U14" i="1"/>
  <c r="W14" i="1"/>
  <c r="A15" i="1"/>
  <c r="B15" i="1"/>
  <c r="C15" i="1"/>
  <c r="D15" i="1"/>
  <c r="E15" i="1"/>
  <c r="F15" i="1"/>
  <c r="G15" i="1"/>
  <c r="H15" i="1"/>
  <c r="I15" i="1"/>
  <c r="J15" i="1"/>
  <c r="N15" i="1"/>
  <c r="P15" i="1"/>
  <c r="S15" i="1"/>
  <c r="U15" i="1"/>
  <c r="W15" i="1"/>
  <c r="A16" i="1"/>
  <c r="B16" i="1"/>
  <c r="C16" i="1"/>
  <c r="D16" i="1"/>
  <c r="E16" i="1"/>
  <c r="F16" i="1"/>
  <c r="G16" i="1"/>
  <c r="H16" i="1"/>
  <c r="I16" i="1"/>
  <c r="J16" i="1"/>
  <c r="N16" i="1"/>
  <c r="P16" i="1"/>
  <c r="R16" i="1" s="1"/>
  <c r="S16" i="1"/>
  <c r="U16" i="1"/>
  <c r="W16" i="1"/>
  <c r="A17" i="1"/>
  <c r="B17" i="1"/>
  <c r="C17" i="1"/>
  <c r="D17" i="1"/>
  <c r="E17" i="1"/>
  <c r="F17" i="1"/>
  <c r="G17" i="1"/>
  <c r="H17" i="1"/>
  <c r="I17" i="1"/>
  <c r="J17" i="1"/>
  <c r="N17" i="1"/>
  <c r="P17" i="1"/>
  <c r="S17" i="1"/>
  <c r="U17" i="1"/>
  <c r="W17" i="1"/>
  <c r="A18" i="1"/>
  <c r="B18" i="1"/>
  <c r="C18" i="1"/>
  <c r="D18" i="1"/>
  <c r="E18" i="1"/>
  <c r="F18" i="1"/>
  <c r="G18" i="1"/>
  <c r="H18" i="1"/>
  <c r="I18" i="1"/>
  <c r="J18" i="1"/>
  <c r="N18" i="1"/>
  <c r="P18" i="1"/>
  <c r="S18" i="1"/>
  <c r="U18" i="1"/>
  <c r="W18" i="1"/>
  <c r="A19" i="1"/>
  <c r="B19" i="1"/>
  <c r="C19" i="1"/>
  <c r="D19" i="1"/>
  <c r="E19" i="1"/>
  <c r="F19" i="1"/>
  <c r="G19" i="1"/>
  <c r="H19" i="1"/>
  <c r="I19" i="1"/>
  <c r="J19" i="1"/>
  <c r="N19" i="1"/>
  <c r="P19" i="1"/>
  <c r="R19" i="1" s="1"/>
  <c r="S19" i="1"/>
  <c r="U19" i="1"/>
  <c r="W19" i="1"/>
  <c r="A20" i="1"/>
  <c r="B20" i="1"/>
  <c r="C20" i="1"/>
  <c r="D20" i="1"/>
  <c r="E20" i="1"/>
  <c r="F20" i="1"/>
  <c r="G20" i="1"/>
  <c r="H20" i="1"/>
  <c r="I20" i="1"/>
  <c r="J20" i="1"/>
  <c r="N20" i="1"/>
  <c r="P20" i="1"/>
  <c r="S20" i="1"/>
  <c r="U20" i="1"/>
  <c r="W20" i="1"/>
  <c r="A21" i="1"/>
  <c r="B21" i="1"/>
  <c r="C21" i="1"/>
  <c r="D21" i="1"/>
  <c r="E21" i="1"/>
  <c r="F21" i="1"/>
  <c r="G21" i="1"/>
  <c r="H21" i="1"/>
  <c r="I21" i="1"/>
  <c r="J21" i="1"/>
  <c r="N21" i="1"/>
  <c r="P21" i="1"/>
  <c r="S21" i="1"/>
  <c r="U21" i="1"/>
  <c r="W21" i="1"/>
  <c r="A22" i="1"/>
  <c r="B22" i="1"/>
  <c r="C22" i="1"/>
  <c r="D22" i="1"/>
  <c r="E22" i="1"/>
  <c r="F22" i="1"/>
  <c r="G22" i="1"/>
  <c r="H22" i="1"/>
  <c r="I22" i="1"/>
  <c r="J22" i="1"/>
  <c r="N22" i="1"/>
  <c r="P22" i="1"/>
  <c r="S22" i="1"/>
  <c r="U22" i="1"/>
  <c r="W22" i="1"/>
  <c r="Q23" i="1"/>
  <c r="R15" i="1" l="1"/>
  <c r="T15" i="1" s="1"/>
  <c r="R11" i="1"/>
  <c r="R18" i="1"/>
  <c r="V18" i="1" s="1"/>
  <c r="R14" i="1"/>
  <c r="R21" i="1"/>
  <c r="R17" i="1"/>
  <c r="T17" i="1" s="1"/>
  <c r="R20" i="1"/>
  <c r="T20" i="1" s="1"/>
  <c r="T12" i="1"/>
  <c r="X12" i="1"/>
  <c r="T21" i="1"/>
  <c r="X21" i="1"/>
  <c r="P23" i="1"/>
  <c r="R10" i="1"/>
  <c r="S23" i="1"/>
  <c r="V12" i="1"/>
  <c r="U23" i="1"/>
  <c r="V21" i="1"/>
  <c r="R22" i="1"/>
  <c r="T22" i="1" s="1"/>
  <c r="W23" i="1"/>
  <c r="X16" i="1"/>
  <c r="T16" i="1"/>
  <c r="V16" i="1"/>
  <c r="T19" i="1"/>
  <c r="V19" i="1"/>
  <c r="X19" i="1"/>
  <c r="T14" i="1"/>
  <c r="V14" i="1"/>
  <c r="X14" i="1"/>
  <c r="X11" i="1"/>
  <c r="T11" i="1"/>
  <c r="V11" i="1"/>
  <c r="V13" i="1"/>
  <c r="X13" i="1"/>
  <c r="T13" i="1"/>
  <c r="T18" i="1"/>
  <c r="X15" i="1"/>
  <c r="V15" i="1"/>
  <c r="X18" i="1"/>
  <c r="X20" i="1" l="1"/>
  <c r="V20" i="1"/>
  <c r="X17" i="1"/>
  <c r="V17" i="1"/>
  <c r="R23" i="1"/>
  <c r="T23" i="1" s="1"/>
  <c r="X22" i="1"/>
  <c r="V22" i="1"/>
  <c r="X10" i="1"/>
  <c r="V10" i="1"/>
  <c r="T10" i="1"/>
  <c r="V23" i="1" l="1"/>
  <c r="X23" i="1"/>
</calcChain>
</file>

<file path=xl/sharedStrings.xml><?xml version="1.0" encoding="utf-8"?>
<sst xmlns="http://schemas.openxmlformats.org/spreadsheetml/2006/main" count="55" uniqueCount="51">
  <si>
    <t xml:space="preserve">             2. Nas colunas relativas à execução, não incluir as despesas referentes aos restos a pagar do ano anterior.</t>
  </si>
  <si>
    <t>Obs.: 1. Movimentação líquida de créditos = Provisão/Destaque recebidos - Provisão/Destaque concedidos</t>
  </si>
  <si>
    <t>Total</t>
  </si>
  <si>
    <t>K / H</t>
  </si>
  <si>
    <t>K</t>
  </si>
  <si>
    <t>J / H</t>
  </si>
  <si>
    <t>J</t>
  </si>
  <si>
    <t>I / H</t>
  </si>
  <si>
    <t>I</t>
  </si>
  <si>
    <t>H = D-E+F+G</t>
  </si>
  <si>
    <t>G</t>
  </si>
  <si>
    <t>F</t>
  </si>
  <si>
    <t>E</t>
  </si>
  <si>
    <t>D=A+B-C</t>
  </si>
  <si>
    <t>C</t>
  </si>
  <si>
    <t>B</t>
  </si>
  <si>
    <t>A</t>
  </si>
  <si>
    <t>Descrição</t>
  </si>
  <si>
    <t>Código</t>
  </si>
  <si>
    <t>Ação e Subtítulo</t>
  </si>
  <si>
    <t>Programa</t>
  </si>
  <si>
    <t>%</t>
  </si>
  <si>
    <t>Pago</t>
  </si>
  <si>
    <t>Liquidado</t>
  </si>
  <si>
    <t>Empenhado</t>
  </si>
  <si>
    <t>Destaque</t>
  </si>
  <si>
    <t>Provisão</t>
  </si>
  <si>
    <t>Decréscimos</t>
  </si>
  <si>
    <t>Acréscimos</t>
  </si>
  <si>
    <t>GND</t>
  </si>
  <si>
    <t>Fonte</t>
  </si>
  <si>
    <t>Esfera</t>
  </si>
  <si>
    <t xml:space="preserve">Descrição </t>
  </si>
  <si>
    <t xml:space="preserve">Programática
(Programa, Ação e Subtítulo) </t>
  </si>
  <si>
    <t>Função e Subfunção</t>
  </si>
  <si>
    <t>Unidade Orçamentária</t>
  </si>
  <si>
    <t>Execução</t>
  </si>
  <si>
    <t>Dotação Líquida</t>
  </si>
  <si>
    <t>Movimentação Líquida de Créditos</t>
  </si>
  <si>
    <t>Contingenciado</t>
  </si>
  <si>
    <t>Dotação Atualizada</t>
  </si>
  <si>
    <t>Créditos Adicionais</t>
  </si>
  <si>
    <t>Dotação Inicial</t>
  </si>
  <si>
    <t>Classificação Orçamentária</t>
  </si>
  <si>
    <t xml:space="preserve"> RESOLUÇÃO 102 CNJ - ANEXO II - DOTAÇÃO E EXECUÇÃO ORÇAMENTÁRIA</t>
  </si>
  <si>
    <t>Data de referência:</t>
  </si>
  <si>
    <t>090015 - SEÇÃO JUDICIÁRIA DE MATO GROSSO DO SUL</t>
  </si>
  <si>
    <t>UNIDADE:</t>
  </si>
  <si>
    <t>JUSTIÇA FEDERAL</t>
  </si>
  <si>
    <t>ÓRGÃO:</t>
  </si>
  <si>
    <t>PODER JUDICIÁRIO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</si>
</sst>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,##0.00_ ;[Red]\-#,##0.00\ "/>
    <numFmt numFmtId="166" formatCode="0.0%"/>
    <numFmt numFmtId="167" formatCode="_(* #,##0_);_(* \(#,##0\);_(* &quot;-&quot;??_);_(@_)"/>
    <numFmt numFmtId="168" formatCode="[$-416]mmmm\-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68">
    <xf numFmtId="0" fontId="0" fillId="0" borderId="0" xfId="0"/>
    <xf numFmtId="0" fontId="2" fillId="0" borderId="0" xfId="1"/>
    <xf numFmtId="0" fontId="2" fillId="0" borderId="0" xfId="1" applyFont="1"/>
    <xf numFmtId="0" fontId="2" fillId="0" borderId="0" xfId="1" applyFont="1" applyAlignment="1">
      <alignment vertical="center"/>
    </xf>
    <xf numFmtId="164" fontId="2" fillId="0" borderId="0" xfId="2" applyNumberFormat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3" fillId="0" borderId="0" xfId="1" applyFont="1"/>
    <xf numFmtId="0" fontId="2" fillId="0" borderId="0" xfId="1" applyAlignment="1">
      <alignment vertical="center"/>
    </xf>
    <xf numFmtId="0" fontId="3" fillId="0" borderId="0" xfId="1" applyFont="1" applyBorder="1"/>
    <xf numFmtId="166" fontId="3" fillId="0" borderId="0" xfId="3" applyNumberFormat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4" fillId="0" borderId="0" xfId="1" applyFont="1" applyBorder="1"/>
    <xf numFmtId="166" fontId="2" fillId="0" borderId="1" xfId="4" applyNumberFormat="1" applyFont="1" applyBorder="1" applyAlignment="1">
      <alignment horizontal="right" vertical="center"/>
    </xf>
    <xf numFmtId="167" fontId="2" fillId="0" borderId="1" xfId="5" applyNumberFormat="1" applyFont="1" applyFill="1" applyBorder="1" applyAlignment="1">
      <alignment horizontal="right" vertical="center" wrapText="1"/>
    </xf>
    <xf numFmtId="167" fontId="5" fillId="0" borderId="1" xfId="5" applyNumberFormat="1" applyFont="1" applyFill="1" applyBorder="1" applyAlignment="1">
      <alignment horizontal="center" vertical="center" wrapText="1"/>
    </xf>
    <xf numFmtId="0" fontId="5" fillId="0" borderId="2" xfId="6" applyFont="1" applyFill="1" applyBorder="1" applyAlignment="1">
      <alignment horizontal="center" vertical="center" wrapText="1"/>
    </xf>
    <xf numFmtId="0" fontId="5" fillId="0" borderId="3" xfId="6" applyFont="1" applyFill="1" applyBorder="1" applyAlignment="1">
      <alignment horizontal="center" vertical="center" wrapText="1"/>
    </xf>
    <xf numFmtId="0" fontId="5" fillId="0" borderId="4" xfId="6" applyFont="1" applyFill="1" applyBorder="1" applyAlignment="1">
      <alignment horizontal="center" vertical="center" wrapText="1"/>
    </xf>
    <xf numFmtId="166" fontId="2" fillId="0" borderId="5" xfId="4" applyNumberFormat="1" applyFont="1" applyBorder="1" applyAlignment="1">
      <alignment horizontal="right" vertical="center"/>
    </xf>
    <xf numFmtId="167" fontId="2" fillId="0" borderId="5" xfId="5" applyNumberFormat="1" applyFont="1" applyBorder="1" applyAlignment="1">
      <alignment horizontal="right" vertical="center"/>
    </xf>
    <xf numFmtId="167" fontId="5" fillId="0" borderId="5" xfId="5" applyNumberFormat="1" applyFont="1" applyBorder="1" applyAlignment="1">
      <alignment horizontal="right" vertical="center"/>
    </xf>
    <xf numFmtId="0" fontId="2" fillId="0" borderId="5" xfId="6" applyNumberFormat="1" applyFont="1" applyFill="1" applyBorder="1" applyAlignment="1">
      <alignment horizontal="center" vertical="center" wrapText="1"/>
    </xf>
    <xf numFmtId="0" fontId="2" fillId="0" borderId="5" xfId="6" applyNumberFormat="1" applyFont="1" applyFill="1" applyBorder="1" applyAlignment="1">
      <alignment horizontal="left" vertical="center" wrapText="1"/>
    </xf>
    <xf numFmtId="167" fontId="5" fillId="0" borderId="6" xfId="5" applyNumberFormat="1" applyFont="1" applyBorder="1" applyAlignment="1">
      <alignment horizontal="right" vertical="center"/>
    </xf>
    <xf numFmtId="0" fontId="2" fillId="0" borderId="6" xfId="6" applyNumberFormat="1" applyFont="1" applyFill="1" applyBorder="1" applyAlignment="1">
      <alignment horizontal="left" vertical="center" wrapText="1"/>
    </xf>
    <xf numFmtId="166" fontId="2" fillId="0" borderId="7" xfId="4" applyNumberFormat="1" applyFont="1" applyBorder="1" applyAlignment="1">
      <alignment horizontal="right" vertical="center"/>
    </xf>
    <xf numFmtId="167" fontId="2" fillId="0" borderId="7" xfId="5" applyNumberFormat="1" applyFont="1" applyBorder="1" applyAlignment="1">
      <alignment horizontal="right" vertical="center"/>
    </xf>
    <xf numFmtId="167" fontId="5" fillId="0" borderId="8" xfId="5" applyNumberFormat="1" applyFont="1" applyBorder="1" applyAlignment="1">
      <alignment horizontal="right" vertical="center"/>
    </xf>
    <xf numFmtId="167" fontId="5" fillId="0" borderId="9" xfId="5" applyNumberFormat="1" applyFont="1" applyBorder="1" applyAlignment="1">
      <alignment horizontal="right" vertical="center"/>
    </xf>
    <xf numFmtId="167" fontId="5" fillId="0" borderId="7" xfId="5" applyNumberFormat="1" applyFont="1" applyBorder="1" applyAlignment="1">
      <alignment horizontal="right" vertical="center"/>
    </xf>
    <xf numFmtId="0" fontId="2" fillId="0" borderId="8" xfId="6" applyNumberFormat="1" applyFont="1" applyFill="1" applyBorder="1" applyAlignment="1">
      <alignment horizontal="center" vertical="center" wrapText="1"/>
    </xf>
    <xf numFmtId="0" fontId="2" fillId="0" borderId="8" xfId="6" applyNumberFormat="1" applyFont="1" applyFill="1" applyBorder="1" applyAlignment="1">
      <alignment vertical="center" wrapText="1"/>
    </xf>
    <xf numFmtId="0" fontId="2" fillId="0" borderId="10" xfId="6" applyNumberFormat="1" applyFont="1" applyFill="1" applyBorder="1" applyAlignment="1">
      <alignment vertical="center" wrapText="1"/>
    </xf>
    <xf numFmtId="0" fontId="2" fillId="0" borderId="7" xfId="6" applyNumberFormat="1" applyFont="1" applyFill="1" applyBorder="1" applyAlignment="1">
      <alignment horizontal="left" vertical="center" wrapText="1"/>
    </xf>
    <xf numFmtId="0" fontId="2" fillId="0" borderId="7" xfId="6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167" fontId="5" fillId="0" borderId="12" xfId="5" applyNumberFormat="1" applyFont="1" applyFill="1" applyBorder="1" applyAlignment="1">
      <alignment horizontal="center" vertical="center" wrapText="1"/>
    </xf>
    <xf numFmtId="0" fontId="5" fillId="0" borderId="12" xfId="6" applyFont="1" applyFill="1" applyBorder="1" applyAlignment="1">
      <alignment horizontal="center" vertical="center" wrapText="1"/>
    </xf>
    <xf numFmtId="0" fontId="5" fillId="0" borderId="13" xfId="6" applyFont="1" applyFill="1" applyBorder="1" applyAlignment="1">
      <alignment horizontal="center" vertical="center" wrapText="1"/>
    </xf>
    <xf numFmtId="0" fontId="5" fillId="0" borderId="14" xfId="6" applyFont="1" applyFill="1" applyBorder="1" applyAlignment="1">
      <alignment horizontal="center" vertical="center" wrapText="1"/>
    </xf>
    <xf numFmtId="0" fontId="5" fillId="0" borderId="13" xfId="6" applyFont="1" applyFill="1" applyBorder="1" applyAlignment="1">
      <alignment horizontal="center" vertical="center" wrapText="1"/>
    </xf>
    <xf numFmtId="0" fontId="5" fillId="0" borderId="15" xfId="6" applyFont="1" applyFill="1" applyBorder="1" applyAlignment="1">
      <alignment horizontal="center" vertical="center" wrapText="1"/>
    </xf>
    <xf numFmtId="166" fontId="5" fillId="0" borderId="16" xfId="4" applyNumberFormat="1" applyFont="1" applyFill="1" applyBorder="1" applyAlignment="1">
      <alignment horizontal="center" vertical="center" wrapText="1"/>
    </xf>
    <xf numFmtId="167" fontId="5" fillId="0" borderId="16" xfId="5" applyNumberFormat="1" applyFont="1" applyFill="1" applyBorder="1" applyAlignment="1">
      <alignment horizontal="center" vertical="center" wrapText="1"/>
    </xf>
    <xf numFmtId="0" fontId="5" fillId="0" borderId="17" xfId="6" applyFont="1" applyFill="1" applyBorder="1" applyAlignment="1">
      <alignment horizontal="center" vertical="center" wrapText="1"/>
    </xf>
    <xf numFmtId="166" fontId="5" fillId="0" borderId="17" xfId="4" applyNumberFormat="1" applyFont="1" applyFill="1" applyBorder="1" applyAlignment="1">
      <alignment horizontal="center" vertical="center" wrapText="1"/>
    </xf>
    <xf numFmtId="0" fontId="5" fillId="0" borderId="17" xfId="6" applyFont="1" applyFill="1" applyBorder="1" applyAlignment="1">
      <alignment horizontal="center" vertical="center" wrapText="1"/>
    </xf>
    <xf numFmtId="0" fontId="5" fillId="0" borderId="18" xfId="6" applyFont="1" applyFill="1" applyBorder="1" applyAlignment="1">
      <alignment horizontal="center" vertical="center" wrapText="1"/>
    </xf>
    <xf numFmtId="0" fontId="5" fillId="0" borderId="7" xfId="6" applyFont="1" applyFill="1" applyBorder="1" applyAlignment="1">
      <alignment horizontal="center" vertical="center" wrapText="1"/>
    </xf>
    <xf numFmtId="0" fontId="5" fillId="0" borderId="19" xfId="6" applyFont="1" applyFill="1" applyBorder="1" applyAlignment="1">
      <alignment horizontal="center" vertical="center" wrapText="1"/>
    </xf>
    <xf numFmtId="0" fontId="5" fillId="0" borderId="20" xfId="6" applyFont="1" applyFill="1" applyBorder="1" applyAlignment="1">
      <alignment horizontal="center" vertical="center" wrapText="1"/>
    </xf>
    <xf numFmtId="0" fontId="5" fillId="0" borderId="21" xfId="6" applyFont="1" applyFill="1" applyBorder="1" applyAlignment="1">
      <alignment horizontal="center" vertical="center" wrapText="1"/>
    </xf>
    <xf numFmtId="0" fontId="5" fillId="0" borderId="16" xfId="6" applyFont="1" applyFill="1" applyBorder="1" applyAlignment="1">
      <alignment horizontal="center" vertical="center" wrapText="1"/>
    </xf>
    <xf numFmtId="0" fontId="5" fillId="0" borderId="22" xfId="6" applyFont="1" applyFill="1" applyBorder="1" applyAlignment="1">
      <alignment horizontal="center" vertical="center" wrapText="1"/>
    </xf>
    <xf numFmtId="0" fontId="5" fillId="0" borderId="23" xfId="6" applyFont="1" applyFill="1" applyBorder="1" applyAlignment="1">
      <alignment horizontal="center" vertical="center" wrapText="1"/>
    </xf>
    <xf numFmtId="0" fontId="5" fillId="0" borderId="24" xfId="6" applyFont="1" applyFill="1" applyBorder="1" applyAlignment="1">
      <alignment horizontal="center" vertical="center" wrapText="1"/>
    </xf>
    <xf numFmtId="0" fontId="5" fillId="0" borderId="25" xfId="6" applyFont="1" applyFill="1" applyBorder="1" applyAlignment="1">
      <alignment horizontal="center" vertical="center" wrapText="1"/>
    </xf>
    <xf numFmtId="0" fontId="5" fillId="0" borderId="26" xfId="6" applyFont="1" applyFill="1" applyBorder="1" applyAlignment="1">
      <alignment horizontal="center" vertical="center" wrapText="1"/>
    </xf>
    <xf numFmtId="0" fontId="5" fillId="0" borderId="27" xfId="6" applyFont="1" applyFill="1" applyBorder="1" applyAlignment="1">
      <alignment horizontal="center" vertical="center" wrapText="1"/>
    </xf>
    <xf numFmtId="0" fontId="5" fillId="0" borderId="7" xfId="6" applyFont="1" applyFill="1" applyBorder="1" applyAlignment="1">
      <alignment horizontal="center" vertical="center" wrapText="1"/>
    </xf>
    <xf numFmtId="0" fontId="2" fillId="0" borderId="0" xfId="1" applyFont="1" applyBorder="1"/>
    <xf numFmtId="166" fontId="2" fillId="0" borderId="0" xfId="3" applyNumberFormat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168" fontId="3" fillId="0" borderId="0" xfId="1" applyNumberFormat="1" applyFont="1"/>
    <xf numFmtId="168" fontId="3" fillId="0" borderId="0" xfId="1" applyNumberFormat="1" applyFont="1" applyAlignment="1">
      <alignment horizontal="left"/>
    </xf>
    <xf numFmtId="0" fontId="4" fillId="0" borderId="0" xfId="1" applyFont="1" applyAlignment="1"/>
    <xf numFmtId="0" fontId="3" fillId="0" borderId="0" xfId="1" applyFont="1" applyAlignment="1"/>
  </cellXfs>
  <cellStyles count="7">
    <cellStyle name="Normal" xfId="0" builtinId="0"/>
    <cellStyle name="Normal 10" xfId="1"/>
    <cellStyle name="Normal 2 8 2 2" xfId="6"/>
    <cellStyle name="Porcentagem 11 2" xfId="3"/>
    <cellStyle name="Porcentagem 2 2 2" xfId="4"/>
    <cellStyle name="Vírgula 2 2 2" xfId="5"/>
    <cellStyle name="Vírgula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5/Anexo%20II%20-%20Transparencia%20Mensal%202025%20-%20SJMS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Access-Jan"/>
      <sheetName val="Fev"/>
      <sheetName val="Access-Fev"/>
      <sheetName val="Mar"/>
      <sheetName val="Access-Mar"/>
      <sheetName val="Abr"/>
      <sheetName val="Access-Abr"/>
      <sheetName val="Access-Ma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1000</v>
          </cell>
          <cell r="K10" t="str">
            <v>RECURSOS LIVRES DA UNIAO</v>
          </cell>
          <cell r="L10" t="str">
            <v>3</v>
          </cell>
          <cell r="M10">
            <v>743582</v>
          </cell>
          <cell r="N10">
            <v>743453.45</v>
          </cell>
          <cell r="O10">
            <v>743452.76</v>
          </cell>
          <cell r="P10">
            <v>683591.37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1000</v>
          </cell>
          <cell r="K11" t="str">
            <v>RECURSOS LIVRES DA UNIAO</v>
          </cell>
          <cell r="L11" t="str">
            <v>4</v>
          </cell>
          <cell r="M11">
            <v>645239</v>
          </cell>
          <cell r="N11">
            <v>27665.98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1000</v>
          </cell>
          <cell r="K12" t="str">
            <v>RECURSOS LIVRES DA UNIAO</v>
          </cell>
          <cell r="L12" t="str">
            <v>3</v>
          </cell>
          <cell r="M12">
            <v>25262062</v>
          </cell>
          <cell r="N12">
            <v>17638977.489999998</v>
          </cell>
          <cell r="O12">
            <v>5970419.8700000001</v>
          </cell>
          <cell r="P12">
            <v>5802924.0599999996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122</v>
          </cell>
          <cell r="E13" t="str">
            <v>0033</v>
          </cell>
          <cell r="F13" t="str">
            <v>PROGRAMA DE GESTAO E MANUTENCAO DO PODER JUDICIARIO</v>
          </cell>
          <cell r="G13" t="str">
            <v>1J08</v>
          </cell>
          <cell r="H13" t="str">
            <v>CONSTRUCAO DE EDIFICIO-SEDE DA JUSTICA FEDERAL EM NAVIRAI -</v>
          </cell>
          <cell r="I13" t="str">
            <v>1</v>
          </cell>
          <cell r="J13" t="str">
            <v>1000</v>
          </cell>
          <cell r="K13" t="str">
            <v>RECURSOS LIVRES DA UNIAO</v>
          </cell>
          <cell r="L13" t="str">
            <v>4</v>
          </cell>
          <cell r="M13">
            <v>2000000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20TP</v>
          </cell>
          <cell r="H14" t="str">
            <v>ATIVOS CIVIS DA UNIAO</v>
          </cell>
          <cell r="I14" t="str">
            <v>1</v>
          </cell>
          <cell r="J14" t="str">
            <v>1000</v>
          </cell>
          <cell r="K14" t="str">
            <v>RECURSOS LIVRES DA UNIAO</v>
          </cell>
          <cell r="L14" t="str">
            <v>1</v>
          </cell>
          <cell r="M14">
            <v>48004095.420000002</v>
          </cell>
          <cell r="N14">
            <v>47992523.840000004</v>
          </cell>
          <cell r="O14">
            <v>47981546.82</v>
          </cell>
          <cell r="P14">
            <v>46162215.450000003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216H</v>
          </cell>
          <cell r="H15" t="str">
            <v>AJUDA DE CUSTO PARA MORADIA OU AUXILIO-MORADIA A AGENTES PUB</v>
          </cell>
          <cell r="I15" t="str">
            <v>1</v>
          </cell>
          <cell r="J15" t="str">
            <v>1000</v>
          </cell>
          <cell r="K15" t="str">
            <v>RECURSOS LIVRES DA UNIAO</v>
          </cell>
          <cell r="L15" t="str">
            <v>3</v>
          </cell>
          <cell r="M15">
            <v>227173</v>
          </cell>
          <cell r="N15">
            <v>126217.34</v>
          </cell>
          <cell r="O15">
            <v>32856.86</v>
          </cell>
          <cell r="P15">
            <v>32856.86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331</v>
          </cell>
          <cell r="E16" t="str">
            <v>0033</v>
          </cell>
          <cell r="F16" t="str">
            <v>PROGRAMA DE GESTAO E MANUTENCAO DO PODER JUDICIARIO</v>
          </cell>
          <cell r="G16" t="str">
            <v>2004</v>
          </cell>
          <cell r="H16" t="str">
            <v>ASSISTENCIA MEDICA E ODONTOLOGICA AOS SERVIDORES CIVIS, EMPR</v>
          </cell>
          <cell r="I16" t="str">
            <v>1</v>
          </cell>
          <cell r="J16" t="str">
            <v>1000</v>
          </cell>
          <cell r="K16" t="str">
            <v>RECURSOS LIVRES DA UNIAO</v>
          </cell>
          <cell r="L16" t="str">
            <v>4</v>
          </cell>
          <cell r="M16">
            <v>75000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331</v>
          </cell>
          <cell r="E17" t="str">
            <v>0033</v>
          </cell>
          <cell r="F17" t="str">
            <v>PROGRAMA DE GESTAO E MANUTENCAO DO PODER JUDICIARIO</v>
          </cell>
          <cell r="G17" t="str">
            <v>2004</v>
          </cell>
          <cell r="H17" t="str">
            <v>ASSISTENCIA MEDICA E ODONTOLOGICA AOS SERVIDORES CIVIS, EMPR</v>
          </cell>
          <cell r="I17" t="str">
            <v>1</v>
          </cell>
          <cell r="J17" t="str">
            <v>1000</v>
          </cell>
          <cell r="K17" t="str">
            <v>RECURSOS LIVRES DA UNIAO</v>
          </cell>
          <cell r="L17" t="str">
            <v>3</v>
          </cell>
          <cell r="M17">
            <v>8810590</v>
          </cell>
          <cell r="N17">
            <v>8220357</v>
          </cell>
          <cell r="O17">
            <v>2365196.77</v>
          </cell>
          <cell r="P17">
            <v>2295443.9500000002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331</v>
          </cell>
          <cell r="E18" t="str">
            <v>0033</v>
          </cell>
          <cell r="F18" t="str">
            <v>PROGRAMA DE GESTAO E MANUTENCAO DO PODER JUDICIARIO</v>
          </cell>
          <cell r="G18" t="str">
            <v>212B</v>
          </cell>
          <cell r="H18" t="str">
            <v>BENEFICIOS OBRIGATORIOS AOS SERVIDORES CIVIS, EMPREGADOS, MI</v>
          </cell>
          <cell r="I18" t="str">
            <v>1</v>
          </cell>
          <cell r="J18" t="str">
            <v>1000</v>
          </cell>
          <cell r="K18" t="str">
            <v>RECURSOS LIVRES DA UNIAO</v>
          </cell>
          <cell r="L18" t="str">
            <v>3</v>
          </cell>
          <cell r="M18">
            <v>6840366.4000000004</v>
          </cell>
          <cell r="N18">
            <v>6838777.0099999998</v>
          </cell>
          <cell r="O18">
            <v>3375895.02</v>
          </cell>
          <cell r="P18">
            <v>3375895.02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846</v>
          </cell>
          <cell r="E19" t="str">
            <v>0033</v>
          </cell>
          <cell r="F19" t="str">
            <v>PROGRAMA DE GESTAO E MANUTENCAO DO PODER JUDICIARIO</v>
          </cell>
          <cell r="G19" t="str">
            <v>09HB</v>
          </cell>
          <cell r="H19" t="str">
            <v>CONTRIBUICAO DA UNIAO, DE SUAS AUTARQUIAS E FUNDACOES PARA O</v>
          </cell>
          <cell r="I19" t="str">
            <v>1</v>
          </cell>
          <cell r="J19" t="str">
            <v>1000</v>
          </cell>
          <cell r="K19" t="str">
            <v>RECURSOS LIVRES DA UNIAO</v>
          </cell>
          <cell r="L19" t="str">
            <v>1</v>
          </cell>
          <cell r="M19">
            <v>6956986.2400000002</v>
          </cell>
          <cell r="N19">
            <v>6956986.2400000002</v>
          </cell>
          <cell r="O19">
            <v>6956986.2400000002</v>
          </cell>
          <cell r="P19">
            <v>6956986.2400000002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09</v>
          </cell>
          <cell r="D20" t="str">
            <v>272</v>
          </cell>
          <cell r="E20" t="str">
            <v>0033</v>
          </cell>
          <cell r="F20" t="str">
            <v>PROGRAMA DE GESTAO E MANUTENCAO DO PODER JUDICIARIO</v>
          </cell>
          <cell r="G20" t="str">
            <v>0181</v>
          </cell>
          <cell r="H20" t="str">
            <v>APOSENTADORIAS E PENSOES CIVIS DA UNIAO</v>
          </cell>
          <cell r="I20" t="str">
            <v>2</v>
          </cell>
          <cell r="J20" t="str">
            <v>1056</v>
          </cell>
          <cell r="K20" t="str">
            <v>BENEFICIOS DO RPPS DA UNIAO</v>
          </cell>
          <cell r="L20" t="str">
            <v>1</v>
          </cell>
          <cell r="M20">
            <v>10822166.609999999</v>
          </cell>
          <cell r="N20">
            <v>10822166.609999999</v>
          </cell>
          <cell r="O20">
            <v>10822166.609999999</v>
          </cell>
          <cell r="P20">
            <v>10474326.390000001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28</v>
          </cell>
          <cell r="D21" t="str">
            <v>846</v>
          </cell>
          <cell r="E21" t="str">
            <v>0909</v>
          </cell>
          <cell r="F21" t="str">
            <v>OPERACOES ESPECIAIS: OUTROS ENCARGOS ESPECIAIS</v>
          </cell>
          <cell r="G21" t="str">
            <v>00S6</v>
          </cell>
          <cell r="H21" t="str">
            <v>BENEFICIO ESPECIAL - LEI N. 12.618, DE 2012</v>
          </cell>
          <cell r="I21" t="str">
            <v>1</v>
          </cell>
          <cell r="J21" t="str">
            <v>1000</v>
          </cell>
          <cell r="K21" t="str">
            <v>RECURSOS LIVRES DA UNIAO</v>
          </cell>
          <cell r="L21" t="str">
            <v>1</v>
          </cell>
          <cell r="M21">
            <v>97173.65</v>
          </cell>
          <cell r="N21">
            <v>97173.65</v>
          </cell>
          <cell r="O21">
            <v>97173.65</v>
          </cell>
          <cell r="P21">
            <v>97173.65</v>
          </cell>
        </row>
        <row r="22">
          <cell r="A22" t="str">
            <v>33201</v>
          </cell>
          <cell r="B22" t="str">
            <v>INSTITUTO NACIONAL DO SEGURO SOCIAL</v>
          </cell>
          <cell r="C22" t="str">
            <v>28</v>
          </cell>
          <cell r="D22" t="str">
            <v>846</v>
          </cell>
          <cell r="E22" t="str">
            <v>0901</v>
          </cell>
          <cell r="F22" t="str">
            <v>OPERACOES ESPECIAIS: CUMPRIMENTO DE SENTENCAS JUDICIAIS</v>
          </cell>
          <cell r="G22" t="str">
            <v>00SA</v>
          </cell>
          <cell r="H22" t="str">
            <v>PAGAMENTO DE HONORARIOS PERICIAIS NAS ACOES EM QUE O INSS FI</v>
          </cell>
          <cell r="I22" t="str">
            <v>2</v>
          </cell>
          <cell r="J22" t="str">
            <v>1049</v>
          </cell>
          <cell r="K22" t="str">
            <v>REC.PROP.UO PARA APLIC. EM SEGURIDADE SOCIAL</v>
          </cell>
          <cell r="L22" t="str">
            <v>3</v>
          </cell>
          <cell r="M22">
            <v>3564309</v>
          </cell>
          <cell r="N22">
            <v>3564285.87</v>
          </cell>
          <cell r="O22">
            <v>3564285.64</v>
          </cell>
          <cell r="P22">
            <v>3226600.12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8"/>
  <sheetViews>
    <sheetView showGridLines="0" tabSelected="1" view="pageBreakPreview" zoomScale="80" zoomScaleNormal="70" zoomScaleSheetLayoutView="80" workbookViewId="0">
      <selection activeCell="A7" sqref="A7:J7"/>
    </sheetView>
  </sheetViews>
  <sheetFormatPr defaultRowHeight="12.75" x14ac:dyDescent="0.2"/>
  <cols>
    <col min="1" max="1" width="17.7109375" style="1" customWidth="1"/>
    <col min="2" max="2" width="35.7109375" style="1" customWidth="1"/>
    <col min="3" max="4" width="15.7109375" style="1" customWidth="1"/>
    <col min="5" max="6" width="55.7109375" style="1" customWidth="1"/>
    <col min="7" max="8" width="8.7109375" style="1" customWidth="1"/>
    <col min="9" max="9" width="35.7109375" style="1" customWidth="1"/>
    <col min="10" max="10" width="8.7109375" style="1" customWidth="1"/>
    <col min="11" max="19" width="16.7109375" style="1" customWidth="1"/>
    <col min="20" max="20" width="8.7109375" style="1" customWidth="1"/>
    <col min="21" max="21" width="16.7109375" style="1" customWidth="1"/>
    <col min="22" max="22" width="8.7109375" style="1" customWidth="1"/>
    <col min="23" max="23" width="16.7109375" style="1" customWidth="1"/>
    <col min="24" max="24" width="8.7109375" style="1" customWidth="1"/>
    <col min="25" max="16384" width="9.140625" style="1"/>
  </cols>
  <sheetData>
    <row r="1" spans="1:24" x14ac:dyDescent="0.2">
      <c r="A1" s="67" t="s">
        <v>50</v>
      </c>
      <c r="B1" s="67"/>
      <c r="C1" s="67"/>
      <c r="D1" s="67"/>
      <c r="E1" s="8"/>
      <c r="F1" s="8"/>
      <c r="G1" s="8"/>
      <c r="H1" s="10"/>
      <c r="I1" s="10"/>
      <c r="J1" s="10"/>
      <c r="K1" s="8"/>
      <c r="L1" s="8"/>
      <c r="M1" s="8"/>
      <c r="N1" s="8"/>
      <c r="O1" s="8"/>
      <c r="P1" s="8"/>
      <c r="Q1" s="8"/>
      <c r="R1" s="8"/>
      <c r="S1" s="8"/>
      <c r="T1" s="8"/>
      <c r="U1" s="9"/>
      <c r="V1" s="8"/>
      <c r="W1" s="9"/>
      <c r="X1" s="8"/>
    </row>
    <row r="2" spans="1:24" x14ac:dyDescent="0.2">
      <c r="A2" s="67" t="s">
        <v>49</v>
      </c>
      <c r="B2" s="67" t="s">
        <v>48</v>
      </c>
      <c r="C2" s="67"/>
      <c r="D2" s="67"/>
      <c r="E2" s="8"/>
      <c r="F2" s="8"/>
      <c r="G2" s="8"/>
      <c r="H2" s="10"/>
      <c r="I2" s="10"/>
      <c r="J2" s="10"/>
      <c r="K2" s="8"/>
      <c r="L2" s="8"/>
      <c r="M2" s="8"/>
      <c r="N2" s="8"/>
      <c r="O2" s="8"/>
      <c r="P2" s="8"/>
      <c r="Q2" s="8"/>
      <c r="R2" s="8"/>
      <c r="S2" s="8"/>
      <c r="T2" s="8"/>
      <c r="U2" s="9"/>
      <c r="V2" s="8"/>
      <c r="W2" s="9"/>
      <c r="X2" s="8"/>
    </row>
    <row r="3" spans="1:24" x14ac:dyDescent="0.2">
      <c r="A3" s="67" t="s">
        <v>47</v>
      </c>
      <c r="B3" s="66" t="s">
        <v>46</v>
      </c>
      <c r="C3" s="66"/>
      <c r="D3" s="66"/>
      <c r="E3" s="8"/>
      <c r="F3" s="8"/>
      <c r="G3" s="8"/>
      <c r="H3" s="10"/>
      <c r="I3" s="10"/>
      <c r="J3" s="10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V3" s="8"/>
      <c r="W3" s="9"/>
      <c r="X3" s="8"/>
    </row>
    <row r="4" spans="1:24" x14ac:dyDescent="0.2">
      <c r="A4" s="6" t="s">
        <v>45</v>
      </c>
      <c r="B4" s="65">
        <v>45778</v>
      </c>
      <c r="C4" s="64"/>
      <c r="D4" s="6"/>
      <c r="E4" s="8"/>
      <c r="F4" s="8"/>
      <c r="G4" s="8"/>
      <c r="H4" s="10"/>
      <c r="I4" s="10"/>
      <c r="J4" s="10"/>
      <c r="K4" s="8"/>
      <c r="L4" s="8"/>
      <c r="M4" s="8"/>
      <c r="N4" s="8"/>
      <c r="O4" s="8"/>
      <c r="P4" s="8"/>
      <c r="Q4" s="8"/>
      <c r="R4" s="8"/>
      <c r="S4" s="8"/>
      <c r="T4" s="8"/>
      <c r="U4" s="9"/>
      <c r="V4" s="8"/>
      <c r="W4" s="9"/>
      <c r="X4" s="8"/>
    </row>
    <row r="5" spans="1:24" x14ac:dyDescent="0.2">
      <c r="A5" s="63" t="s">
        <v>44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</row>
    <row r="6" spans="1:24" ht="13.5" thickBot="1" x14ac:dyDescent="0.25">
      <c r="A6" s="60"/>
      <c r="B6" s="60"/>
      <c r="C6" s="60"/>
      <c r="D6" s="60"/>
      <c r="E6" s="60"/>
      <c r="F6" s="60"/>
      <c r="G6" s="60"/>
      <c r="H6" s="62"/>
      <c r="I6" s="62"/>
      <c r="J6" s="62"/>
      <c r="K6" s="60"/>
      <c r="L6" s="60"/>
      <c r="M6" s="60"/>
      <c r="N6" s="60"/>
      <c r="O6" s="60"/>
      <c r="P6" s="60"/>
      <c r="Q6" s="60"/>
      <c r="R6" s="60"/>
      <c r="S6" s="60"/>
      <c r="T6" s="60"/>
      <c r="U6" s="61"/>
      <c r="V6" s="60"/>
      <c r="W6" s="61"/>
      <c r="X6" s="60"/>
    </row>
    <row r="7" spans="1:24" ht="28.5" customHeight="1" thickBot="1" x14ac:dyDescent="0.25">
      <c r="A7" s="58" t="s">
        <v>43</v>
      </c>
      <c r="B7" s="57"/>
      <c r="C7" s="57"/>
      <c r="D7" s="57"/>
      <c r="E7" s="57"/>
      <c r="F7" s="57"/>
      <c r="G7" s="57"/>
      <c r="H7" s="57"/>
      <c r="I7" s="57"/>
      <c r="J7" s="56"/>
      <c r="K7" s="59" t="s">
        <v>42</v>
      </c>
      <c r="L7" s="17" t="s">
        <v>41</v>
      </c>
      <c r="M7" s="15"/>
      <c r="N7" s="59" t="s">
        <v>40</v>
      </c>
      <c r="O7" s="59" t="s">
        <v>39</v>
      </c>
      <c r="P7" s="58" t="s">
        <v>38</v>
      </c>
      <c r="Q7" s="56"/>
      <c r="R7" s="59" t="s">
        <v>37</v>
      </c>
      <c r="S7" s="58" t="s">
        <v>36</v>
      </c>
      <c r="T7" s="57"/>
      <c r="U7" s="57"/>
      <c r="V7" s="57"/>
      <c r="W7" s="57"/>
      <c r="X7" s="56"/>
    </row>
    <row r="8" spans="1:24" ht="28.5" customHeight="1" x14ac:dyDescent="0.2">
      <c r="A8" s="55" t="s">
        <v>35</v>
      </c>
      <c r="B8" s="54"/>
      <c r="C8" s="49" t="s">
        <v>34</v>
      </c>
      <c r="D8" s="49" t="s">
        <v>33</v>
      </c>
      <c r="E8" s="53" t="s">
        <v>32</v>
      </c>
      <c r="F8" s="52"/>
      <c r="G8" s="49" t="s">
        <v>31</v>
      </c>
      <c r="H8" s="51" t="s">
        <v>30</v>
      </c>
      <c r="I8" s="50"/>
      <c r="J8" s="49" t="s">
        <v>29</v>
      </c>
      <c r="K8" s="46"/>
      <c r="L8" s="48" t="s">
        <v>28</v>
      </c>
      <c r="M8" s="48" t="s">
        <v>27</v>
      </c>
      <c r="N8" s="46"/>
      <c r="O8" s="46"/>
      <c r="P8" s="47" t="s">
        <v>26</v>
      </c>
      <c r="Q8" s="47" t="s">
        <v>25</v>
      </c>
      <c r="R8" s="46"/>
      <c r="S8" s="44" t="s">
        <v>24</v>
      </c>
      <c r="T8" s="45" t="s">
        <v>21</v>
      </c>
      <c r="U8" s="44" t="s">
        <v>23</v>
      </c>
      <c r="V8" s="42" t="s">
        <v>21</v>
      </c>
      <c r="W8" s="43" t="s">
        <v>22</v>
      </c>
      <c r="X8" s="42" t="s">
        <v>21</v>
      </c>
    </row>
    <row r="9" spans="1:24" ht="28.5" customHeight="1" thickBot="1" x14ac:dyDescent="0.25">
      <c r="A9" s="38" t="s">
        <v>18</v>
      </c>
      <c r="B9" s="38" t="s">
        <v>17</v>
      </c>
      <c r="C9" s="40"/>
      <c r="D9" s="40"/>
      <c r="E9" s="41" t="s">
        <v>20</v>
      </c>
      <c r="F9" s="41" t="s">
        <v>19</v>
      </c>
      <c r="G9" s="40"/>
      <c r="H9" s="41" t="s">
        <v>18</v>
      </c>
      <c r="I9" s="41" t="s">
        <v>17</v>
      </c>
      <c r="J9" s="40"/>
      <c r="K9" s="38" t="s">
        <v>16</v>
      </c>
      <c r="L9" s="39" t="s">
        <v>15</v>
      </c>
      <c r="M9" s="39" t="s">
        <v>14</v>
      </c>
      <c r="N9" s="39" t="s">
        <v>13</v>
      </c>
      <c r="O9" s="39" t="s">
        <v>12</v>
      </c>
      <c r="P9" s="39" t="s">
        <v>11</v>
      </c>
      <c r="Q9" s="39" t="s">
        <v>10</v>
      </c>
      <c r="R9" s="38" t="s">
        <v>9</v>
      </c>
      <c r="S9" s="37" t="s">
        <v>8</v>
      </c>
      <c r="T9" s="35" t="s">
        <v>7</v>
      </c>
      <c r="U9" s="37" t="s">
        <v>6</v>
      </c>
      <c r="V9" s="35" t="s">
        <v>5</v>
      </c>
      <c r="W9" s="36" t="s">
        <v>4</v>
      </c>
      <c r="X9" s="35" t="s">
        <v>3</v>
      </c>
    </row>
    <row r="10" spans="1:24" ht="28.5" customHeight="1" x14ac:dyDescent="0.2">
      <c r="A10" s="30" t="str">
        <f>+'[1]Access-Mai'!A10</f>
        <v>12101</v>
      </c>
      <c r="B10" s="30" t="str">
        <f>+'[1]Access-Mai'!B10</f>
        <v>JUSTICA FEDERAL DE PRIMEIRO GRAU</v>
      </c>
      <c r="C10" s="34" t="str">
        <f>+CONCATENATE('[1]Access-Mai'!C10,".",'[1]Access-Mai'!D10)</f>
        <v>02.061</v>
      </c>
      <c r="D10" s="34" t="str">
        <f>+CONCATENATE('[1]Access-Mai'!E10,".",'[1]Access-Mai'!G10)</f>
        <v>0033.4224</v>
      </c>
      <c r="E10" s="33" t="str">
        <f>+'[1]Access-Mai'!F10</f>
        <v>PROGRAMA DE GESTAO E MANUTENCAO DO PODER JUDICIARIO</v>
      </c>
      <c r="F10" s="32" t="str">
        <f>+'[1]Access-Mai'!H10</f>
        <v>ASSISTENCIA JURIDICA A PESSOAS CARENTES</v>
      </c>
      <c r="G10" s="30" t="str">
        <f>IF('[1]Access-Mai'!I10="1","F","S")</f>
        <v>F</v>
      </c>
      <c r="H10" s="30" t="str">
        <f>+'[1]Access-Mai'!J10</f>
        <v>1000</v>
      </c>
      <c r="I10" s="31" t="str">
        <f>+'[1]Access-Mai'!K10</f>
        <v>RECURSOS LIVRES DA UNIAO</v>
      </c>
      <c r="J10" s="30" t="str">
        <f>+'[1]Access-Mai'!L10</f>
        <v>3</v>
      </c>
      <c r="K10" s="27"/>
      <c r="L10" s="29"/>
      <c r="M10" s="29"/>
      <c r="N10" s="28">
        <f>K10+L10-M10</f>
        <v>0</v>
      </c>
      <c r="O10" s="27">
        <v>0</v>
      </c>
      <c r="P10" s="26">
        <f>+'[1]Access-Mai'!M10</f>
        <v>743582</v>
      </c>
      <c r="Q10" s="26">
        <v>0</v>
      </c>
      <c r="R10" s="26">
        <f>N10-O10+P10+Q10</f>
        <v>743582</v>
      </c>
      <c r="S10" s="26">
        <f>+'[1]Access-Mai'!N10</f>
        <v>743453.45</v>
      </c>
      <c r="T10" s="25">
        <f>IF(R10&gt;0,S10/R10,0)</f>
        <v>0.99982712061346291</v>
      </c>
      <c r="U10" s="26">
        <f>'[1]Access-Mai'!O10</f>
        <v>743452.76</v>
      </c>
      <c r="V10" s="25">
        <f>IF(R10&gt;0,U10/R10,0)</f>
        <v>0.99982619267276507</v>
      </c>
      <c r="W10" s="26">
        <f>'[1]Access-Mai'!P10</f>
        <v>683591.37</v>
      </c>
      <c r="X10" s="25">
        <f>IF(R10&gt;0,W10/R10,0)</f>
        <v>0.91932210569916972</v>
      </c>
    </row>
    <row r="11" spans="1:24" ht="28.5" customHeight="1" x14ac:dyDescent="0.2">
      <c r="A11" s="21" t="str">
        <f>+'[1]Access-Mai'!A11</f>
        <v>12101</v>
      </c>
      <c r="B11" s="22" t="str">
        <f>+'[1]Access-Mai'!B11</f>
        <v>JUSTICA FEDERAL DE PRIMEIRO GRAU</v>
      </c>
      <c r="C11" s="21" t="str">
        <f>+CONCATENATE('[1]Access-Mai'!C11,".",'[1]Access-Mai'!D11)</f>
        <v>02.061</v>
      </c>
      <c r="D11" s="21" t="str">
        <f>+CONCATENATE('[1]Access-Mai'!E11,".",'[1]Access-Mai'!G11)</f>
        <v>0033.4257</v>
      </c>
      <c r="E11" s="22" t="str">
        <f>+'[1]Access-Mai'!F11</f>
        <v>PROGRAMA DE GESTAO E MANUTENCAO DO PODER JUDICIARIO</v>
      </c>
      <c r="F11" s="24" t="str">
        <f>+'[1]Access-Mai'!H11</f>
        <v>JULGAMENTO DE CAUSAS NA JUSTICA FEDERAL</v>
      </c>
      <c r="G11" s="21" t="str">
        <f>IF('[1]Access-Mai'!I11="1","F","S")</f>
        <v>F</v>
      </c>
      <c r="H11" s="21" t="str">
        <f>+'[1]Access-Mai'!J11</f>
        <v>1000</v>
      </c>
      <c r="I11" s="22" t="str">
        <f>+'[1]Access-Mai'!K11</f>
        <v>RECURSOS LIVRES DA UNIAO</v>
      </c>
      <c r="J11" s="21" t="str">
        <f>+'[1]Access-Mai'!L11</f>
        <v>4</v>
      </c>
      <c r="K11" s="20"/>
      <c r="L11" s="20"/>
      <c r="M11" s="20"/>
      <c r="N11" s="23">
        <f>K11+L11-M11</f>
        <v>0</v>
      </c>
      <c r="O11" s="20">
        <v>0</v>
      </c>
      <c r="P11" s="19">
        <f>+'[1]Access-Mai'!M11</f>
        <v>645239</v>
      </c>
      <c r="Q11" s="19">
        <v>0</v>
      </c>
      <c r="R11" s="19">
        <f>N11-O11+P11+Q11</f>
        <v>645239</v>
      </c>
      <c r="S11" s="19">
        <f>+'[1]Access-Mai'!N11</f>
        <v>27665.98</v>
      </c>
      <c r="T11" s="18">
        <f>IF(R11&gt;0,S11/R11,0)</f>
        <v>4.2877104452768662E-2</v>
      </c>
      <c r="U11" s="19">
        <f>'[1]Access-Mai'!O11</f>
        <v>0</v>
      </c>
      <c r="V11" s="18">
        <f>IF(R11&gt;0,U11/R11,0)</f>
        <v>0</v>
      </c>
      <c r="W11" s="19">
        <f>'[1]Access-Mai'!P11</f>
        <v>0</v>
      </c>
      <c r="X11" s="18">
        <f>IF(R11&gt;0,W11/R11,0)</f>
        <v>0</v>
      </c>
    </row>
    <row r="12" spans="1:24" ht="28.5" customHeight="1" x14ac:dyDescent="0.2">
      <c r="A12" s="21" t="str">
        <f>+'[1]Access-Mai'!A12</f>
        <v>12101</v>
      </c>
      <c r="B12" s="22" t="str">
        <f>+'[1]Access-Mai'!B12</f>
        <v>JUSTICA FEDERAL DE PRIMEIRO GRAU</v>
      </c>
      <c r="C12" s="21" t="str">
        <f>+CONCATENATE('[1]Access-Mai'!C12,".",'[1]Access-Mai'!D12)</f>
        <v>02.061</v>
      </c>
      <c r="D12" s="21" t="str">
        <f>+CONCATENATE('[1]Access-Mai'!E12,".",'[1]Access-Mai'!G12)</f>
        <v>0033.4257</v>
      </c>
      <c r="E12" s="22" t="str">
        <f>+'[1]Access-Mai'!F12</f>
        <v>PROGRAMA DE GESTAO E MANUTENCAO DO PODER JUDICIARIO</v>
      </c>
      <c r="F12" s="22" t="str">
        <f>+'[1]Access-Mai'!H12</f>
        <v>JULGAMENTO DE CAUSAS NA JUSTICA FEDERAL</v>
      </c>
      <c r="G12" s="21" t="str">
        <f>IF('[1]Access-Mai'!I12="1","F","S")</f>
        <v>F</v>
      </c>
      <c r="H12" s="21" t="str">
        <f>+'[1]Access-Mai'!J12</f>
        <v>1000</v>
      </c>
      <c r="I12" s="22" t="str">
        <f>+'[1]Access-Mai'!K12</f>
        <v>RECURSOS LIVRES DA UNIAO</v>
      </c>
      <c r="J12" s="21" t="str">
        <f>+'[1]Access-Mai'!L12</f>
        <v>3</v>
      </c>
      <c r="K12" s="19"/>
      <c r="L12" s="19"/>
      <c r="M12" s="19"/>
      <c r="N12" s="20">
        <f>K12+L12-M12</f>
        <v>0</v>
      </c>
      <c r="O12" s="19">
        <v>0</v>
      </c>
      <c r="P12" s="19">
        <f>+'[1]Access-Mai'!M12</f>
        <v>25262062</v>
      </c>
      <c r="Q12" s="19">
        <v>0</v>
      </c>
      <c r="R12" s="19">
        <f>N12-O12+P12+Q12</f>
        <v>25262062</v>
      </c>
      <c r="S12" s="19">
        <f>+'[1]Access-Mai'!N12</f>
        <v>17638977.489999998</v>
      </c>
      <c r="T12" s="18">
        <f>IF(R12&gt;0,S12/R12,0)</f>
        <v>0.6982398147071287</v>
      </c>
      <c r="U12" s="19">
        <f>'[1]Access-Mai'!O12</f>
        <v>5970419.8700000001</v>
      </c>
      <c r="V12" s="18">
        <f>IF(R12&gt;0,U12/R12,0)</f>
        <v>0.23633937205917713</v>
      </c>
      <c r="W12" s="19">
        <f>'[1]Access-Mai'!P12</f>
        <v>5802924.0599999996</v>
      </c>
      <c r="X12" s="18">
        <f>IF(R12&gt;0,W12/R12,0)</f>
        <v>0.22970904196181607</v>
      </c>
    </row>
    <row r="13" spans="1:24" ht="28.5" customHeight="1" x14ac:dyDescent="0.2">
      <c r="A13" s="21" t="str">
        <f>+'[1]Access-Mai'!A13</f>
        <v>12101</v>
      </c>
      <c r="B13" s="22" t="str">
        <f>+'[1]Access-Mai'!B13</f>
        <v>JUSTICA FEDERAL DE PRIMEIRO GRAU</v>
      </c>
      <c r="C13" s="21" t="str">
        <f>+CONCATENATE('[1]Access-Mai'!C13,".",'[1]Access-Mai'!D13)</f>
        <v>02.122</v>
      </c>
      <c r="D13" s="21" t="str">
        <f>+CONCATENATE('[1]Access-Mai'!E13,".",'[1]Access-Mai'!G13)</f>
        <v>0033.1J08</v>
      </c>
      <c r="E13" s="22" t="str">
        <f>+'[1]Access-Mai'!F13</f>
        <v>PROGRAMA DE GESTAO E MANUTENCAO DO PODER JUDICIARIO</v>
      </c>
      <c r="F13" s="22" t="str">
        <f>+'[1]Access-Mai'!H13</f>
        <v>CONSTRUCAO DE EDIFICIO-SEDE DA JUSTICA FEDERAL EM NAVIRAI -</v>
      </c>
      <c r="G13" s="21" t="str">
        <f>IF('[1]Access-Mai'!I13="1","F","S")</f>
        <v>F</v>
      </c>
      <c r="H13" s="21" t="str">
        <f>+'[1]Access-Mai'!J13</f>
        <v>1000</v>
      </c>
      <c r="I13" s="22" t="str">
        <f>+'[1]Access-Mai'!K13</f>
        <v>RECURSOS LIVRES DA UNIAO</v>
      </c>
      <c r="J13" s="21" t="str">
        <f>+'[1]Access-Mai'!L13</f>
        <v>4</v>
      </c>
      <c r="K13" s="19"/>
      <c r="L13" s="19"/>
      <c r="M13" s="19"/>
      <c r="N13" s="20">
        <f>K13+L13-M13</f>
        <v>0</v>
      </c>
      <c r="O13" s="19">
        <v>0</v>
      </c>
      <c r="P13" s="19">
        <f>+'[1]Access-Mai'!M13</f>
        <v>2000000</v>
      </c>
      <c r="Q13" s="19">
        <v>0</v>
      </c>
      <c r="R13" s="19">
        <f>N13-O13+P13+Q13</f>
        <v>2000000</v>
      </c>
      <c r="S13" s="19">
        <f>+'[1]Access-Mai'!N13</f>
        <v>0</v>
      </c>
      <c r="T13" s="18">
        <f>IF(R13&gt;0,S13/R13,0)</f>
        <v>0</v>
      </c>
      <c r="U13" s="19">
        <f>'[1]Access-Mai'!O13</f>
        <v>0</v>
      </c>
      <c r="V13" s="18">
        <f>IF(R13&gt;0,U13/R13,0)</f>
        <v>0</v>
      </c>
      <c r="W13" s="19">
        <f>'[1]Access-Mai'!P13</f>
        <v>0</v>
      </c>
      <c r="X13" s="18">
        <f>IF(R13&gt;0,W13/R13,0)</f>
        <v>0</v>
      </c>
    </row>
    <row r="14" spans="1:24" ht="28.5" customHeight="1" x14ac:dyDescent="0.2">
      <c r="A14" s="21" t="str">
        <f>+'[1]Access-Mai'!A14</f>
        <v>12101</v>
      </c>
      <c r="B14" s="22" t="str">
        <f>+'[1]Access-Mai'!B14</f>
        <v>JUSTICA FEDERAL DE PRIMEIRO GRAU</v>
      </c>
      <c r="C14" s="21" t="str">
        <f>+CONCATENATE('[1]Access-Mai'!C14,".",'[1]Access-Mai'!D14)</f>
        <v>02.122</v>
      </c>
      <c r="D14" s="21" t="str">
        <f>+CONCATENATE('[1]Access-Mai'!E14,".",'[1]Access-Mai'!G14)</f>
        <v>0033.20TP</v>
      </c>
      <c r="E14" s="22" t="str">
        <f>+'[1]Access-Mai'!F14</f>
        <v>PROGRAMA DE GESTAO E MANUTENCAO DO PODER JUDICIARIO</v>
      </c>
      <c r="F14" s="22" t="str">
        <f>+'[1]Access-Mai'!H14</f>
        <v>ATIVOS CIVIS DA UNIAO</v>
      </c>
      <c r="G14" s="21" t="str">
        <f>IF('[1]Access-Mai'!I14="1","F","S")</f>
        <v>F</v>
      </c>
      <c r="H14" s="21" t="str">
        <f>+'[1]Access-Mai'!J14</f>
        <v>1000</v>
      </c>
      <c r="I14" s="22" t="str">
        <f>+'[1]Access-Mai'!K14</f>
        <v>RECURSOS LIVRES DA UNIAO</v>
      </c>
      <c r="J14" s="21" t="str">
        <f>+'[1]Access-Mai'!L14</f>
        <v>1</v>
      </c>
      <c r="K14" s="19"/>
      <c r="L14" s="19"/>
      <c r="M14" s="19"/>
      <c r="N14" s="20">
        <f>K14+L14-M14</f>
        <v>0</v>
      </c>
      <c r="O14" s="19">
        <v>0</v>
      </c>
      <c r="P14" s="19">
        <f>+'[1]Access-Mai'!M14</f>
        <v>48004095.420000002</v>
      </c>
      <c r="Q14" s="19">
        <v>0</v>
      </c>
      <c r="R14" s="19">
        <f>N14-O14+P14+Q14</f>
        <v>48004095.420000002</v>
      </c>
      <c r="S14" s="19">
        <f>+'[1]Access-Mai'!N14</f>
        <v>47992523.840000004</v>
      </c>
      <c r="T14" s="18">
        <f>IF(R14&gt;0,S14/R14,0)</f>
        <v>0.99975894598369675</v>
      </c>
      <c r="U14" s="19">
        <f>'[1]Access-Mai'!O14</f>
        <v>47981546.82</v>
      </c>
      <c r="V14" s="18">
        <f>IF(R14&gt;0,U14/R14,0)</f>
        <v>0.99953027757730417</v>
      </c>
      <c r="W14" s="19">
        <f>'[1]Access-Mai'!P14</f>
        <v>46162215.450000003</v>
      </c>
      <c r="X14" s="18">
        <f>IF(R14&gt;0,W14/R14,0)</f>
        <v>0.96163077433529531</v>
      </c>
    </row>
    <row r="15" spans="1:24" ht="28.5" customHeight="1" x14ac:dyDescent="0.2">
      <c r="A15" s="21" t="str">
        <f>+'[1]Access-Mai'!A15</f>
        <v>12101</v>
      </c>
      <c r="B15" s="22" t="str">
        <f>+'[1]Access-Mai'!B15</f>
        <v>JUSTICA FEDERAL DE PRIMEIRO GRAU</v>
      </c>
      <c r="C15" s="21" t="str">
        <f>+CONCATENATE('[1]Access-Mai'!C15,".",'[1]Access-Mai'!D15)</f>
        <v>02.122</v>
      </c>
      <c r="D15" s="21" t="str">
        <f>+CONCATENATE('[1]Access-Mai'!E15,".",'[1]Access-Mai'!G15)</f>
        <v>0033.216H</v>
      </c>
      <c r="E15" s="22" t="str">
        <f>+'[1]Access-Mai'!F15</f>
        <v>PROGRAMA DE GESTAO E MANUTENCAO DO PODER JUDICIARIO</v>
      </c>
      <c r="F15" s="22" t="str">
        <f>+'[1]Access-Mai'!H15</f>
        <v>AJUDA DE CUSTO PARA MORADIA OU AUXILIO-MORADIA A AGENTES PUB</v>
      </c>
      <c r="G15" s="21" t="str">
        <f>IF('[1]Access-Mai'!I15="1","F","S")</f>
        <v>F</v>
      </c>
      <c r="H15" s="21" t="str">
        <f>+'[1]Access-Mai'!J15</f>
        <v>1000</v>
      </c>
      <c r="I15" s="22" t="str">
        <f>+'[1]Access-Mai'!K15</f>
        <v>RECURSOS LIVRES DA UNIAO</v>
      </c>
      <c r="J15" s="21" t="str">
        <f>+'[1]Access-Mai'!L15</f>
        <v>3</v>
      </c>
      <c r="K15" s="20"/>
      <c r="L15" s="20"/>
      <c r="M15" s="20"/>
      <c r="N15" s="20">
        <f>K15+L15-M15</f>
        <v>0</v>
      </c>
      <c r="O15" s="20">
        <v>0</v>
      </c>
      <c r="P15" s="19">
        <f>+'[1]Access-Mai'!M15</f>
        <v>227173</v>
      </c>
      <c r="Q15" s="19">
        <v>0</v>
      </c>
      <c r="R15" s="19">
        <f>N15-O15+P15+Q15</f>
        <v>227173</v>
      </c>
      <c r="S15" s="19">
        <f>+'[1]Access-Mai'!N15</f>
        <v>126217.34</v>
      </c>
      <c r="T15" s="18">
        <f>IF(R15&gt;0,S15/R15,0)</f>
        <v>0.55560009332094917</v>
      </c>
      <c r="U15" s="19">
        <f>'[1]Access-Mai'!O15</f>
        <v>32856.86</v>
      </c>
      <c r="V15" s="18">
        <f>IF(R15&gt;0,U15/R15,0)</f>
        <v>0.14463364924528885</v>
      </c>
      <c r="W15" s="19">
        <f>'[1]Access-Mai'!P15</f>
        <v>32856.86</v>
      </c>
      <c r="X15" s="18">
        <f>IF(R15&gt;0,W15/R15,0)</f>
        <v>0.14463364924528885</v>
      </c>
    </row>
    <row r="16" spans="1:24" ht="28.5" customHeight="1" x14ac:dyDescent="0.2">
      <c r="A16" s="21" t="str">
        <f>+'[1]Access-Mai'!A16</f>
        <v>12101</v>
      </c>
      <c r="B16" s="22" t="str">
        <f>+'[1]Access-Mai'!B16</f>
        <v>JUSTICA FEDERAL DE PRIMEIRO GRAU</v>
      </c>
      <c r="C16" s="21" t="str">
        <f>+CONCATENATE('[1]Access-Mai'!C16,".",'[1]Access-Mai'!D16)</f>
        <v>02.331</v>
      </c>
      <c r="D16" s="21" t="str">
        <f>+CONCATENATE('[1]Access-Mai'!E16,".",'[1]Access-Mai'!G16)</f>
        <v>0033.2004</v>
      </c>
      <c r="E16" s="22" t="str">
        <f>+'[1]Access-Mai'!F16</f>
        <v>PROGRAMA DE GESTAO E MANUTENCAO DO PODER JUDICIARIO</v>
      </c>
      <c r="F16" s="22" t="str">
        <f>+'[1]Access-Mai'!H16</f>
        <v>ASSISTENCIA MEDICA E ODONTOLOGICA AOS SERVIDORES CIVIS, EMPR</v>
      </c>
      <c r="G16" s="21" t="str">
        <f>IF('[1]Access-Mai'!I16="1","F","S")</f>
        <v>F</v>
      </c>
      <c r="H16" s="21" t="str">
        <f>+'[1]Access-Mai'!J16</f>
        <v>1000</v>
      </c>
      <c r="I16" s="22" t="str">
        <f>+'[1]Access-Mai'!K16</f>
        <v>RECURSOS LIVRES DA UNIAO</v>
      </c>
      <c r="J16" s="21" t="str">
        <f>+'[1]Access-Mai'!L16</f>
        <v>4</v>
      </c>
      <c r="K16" s="19"/>
      <c r="L16" s="19"/>
      <c r="M16" s="19"/>
      <c r="N16" s="20">
        <f>K16+L16-M16</f>
        <v>0</v>
      </c>
      <c r="O16" s="19">
        <v>0</v>
      </c>
      <c r="P16" s="19">
        <f>+'[1]Access-Mai'!M16</f>
        <v>75000</v>
      </c>
      <c r="Q16" s="19">
        <v>0</v>
      </c>
      <c r="R16" s="19">
        <f>N16-O16+P16+Q16</f>
        <v>75000</v>
      </c>
      <c r="S16" s="19">
        <f>+'[1]Access-Mai'!N16</f>
        <v>0</v>
      </c>
      <c r="T16" s="18">
        <f>IF(R16&gt;0,S16/R16,0)</f>
        <v>0</v>
      </c>
      <c r="U16" s="19">
        <f>'[1]Access-Mai'!O16</f>
        <v>0</v>
      </c>
      <c r="V16" s="18">
        <f>IF(R16&gt;0,U16/R16,0)</f>
        <v>0</v>
      </c>
      <c r="W16" s="19">
        <f>'[1]Access-Mai'!P16</f>
        <v>0</v>
      </c>
      <c r="X16" s="18">
        <f>IF(R16&gt;0,W16/R16,0)</f>
        <v>0</v>
      </c>
    </row>
    <row r="17" spans="1:26" ht="28.5" customHeight="1" x14ac:dyDescent="0.2">
      <c r="A17" s="21" t="str">
        <f>+'[1]Access-Mai'!A17</f>
        <v>12101</v>
      </c>
      <c r="B17" s="22" t="str">
        <f>+'[1]Access-Mai'!B17</f>
        <v>JUSTICA FEDERAL DE PRIMEIRO GRAU</v>
      </c>
      <c r="C17" s="21" t="str">
        <f>+CONCATENATE('[1]Access-Mai'!C17,".",'[1]Access-Mai'!D17)</f>
        <v>02.331</v>
      </c>
      <c r="D17" s="21" t="str">
        <f>+CONCATENATE('[1]Access-Mai'!E17,".",'[1]Access-Mai'!G17)</f>
        <v>0033.2004</v>
      </c>
      <c r="E17" s="22" t="str">
        <f>+'[1]Access-Mai'!F17</f>
        <v>PROGRAMA DE GESTAO E MANUTENCAO DO PODER JUDICIARIO</v>
      </c>
      <c r="F17" s="22" t="str">
        <f>+'[1]Access-Mai'!H17</f>
        <v>ASSISTENCIA MEDICA E ODONTOLOGICA AOS SERVIDORES CIVIS, EMPR</v>
      </c>
      <c r="G17" s="21" t="str">
        <f>IF('[1]Access-Mai'!I17="1","F","S")</f>
        <v>F</v>
      </c>
      <c r="H17" s="21" t="str">
        <f>+'[1]Access-Mai'!J17</f>
        <v>1000</v>
      </c>
      <c r="I17" s="22" t="str">
        <f>+'[1]Access-Mai'!K17</f>
        <v>RECURSOS LIVRES DA UNIAO</v>
      </c>
      <c r="J17" s="21" t="str">
        <f>+'[1]Access-Mai'!L17</f>
        <v>3</v>
      </c>
      <c r="K17" s="19"/>
      <c r="L17" s="19"/>
      <c r="M17" s="19"/>
      <c r="N17" s="20">
        <f>K17+L17-M17</f>
        <v>0</v>
      </c>
      <c r="O17" s="19">
        <v>0</v>
      </c>
      <c r="P17" s="19">
        <f>+'[1]Access-Mai'!M17</f>
        <v>8810590</v>
      </c>
      <c r="Q17" s="19">
        <v>0</v>
      </c>
      <c r="R17" s="19">
        <f>N17-O17+P17+Q17</f>
        <v>8810590</v>
      </c>
      <c r="S17" s="19">
        <f>+'[1]Access-Mai'!N17</f>
        <v>8220357</v>
      </c>
      <c r="T17" s="18">
        <f>IF(R17&gt;0,S17/R17,0)</f>
        <v>0.93300868613793175</v>
      </c>
      <c r="U17" s="19">
        <f>'[1]Access-Mai'!O17</f>
        <v>2365196.77</v>
      </c>
      <c r="V17" s="18">
        <f>IF(R17&gt;0,U17/R17,0)</f>
        <v>0.26844930589211391</v>
      </c>
      <c r="W17" s="19">
        <f>'[1]Access-Mai'!P17</f>
        <v>2295443.9500000002</v>
      </c>
      <c r="X17" s="18">
        <f>IF(R17&gt;0,W17/R17,0)</f>
        <v>0.26053237637888044</v>
      </c>
    </row>
    <row r="18" spans="1:26" ht="28.5" customHeight="1" x14ac:dyDescent="0.2">
      <c r="A18" s="21" t="str">
        <f>+'[1]Access-Mai'!A18</f>
        <v>12101</v>
      </c>
      <c r="B18" s="22" t="str">
        <f>+'[1]Access-Mai'!B18</f>
        <v>JUSTICA FEDERAL DE PRIMEIRO GRAU</v>
      </c>
      <c r="C18" s="21" t="str">
        <f>+CONCATENATE('[1]Access-Mai'!C18,".",'[1]Access-Mai'!D18)</f>
        <v>02.331</v>
      </c>
      <c r="D18" s="21" t="str">
        <f>+CONCATENATE('[1]Access-Mai'!E18,".",'[1]Access-Mai'!G18)</f>
        <v>0033.212B</v>
      </c>
      <c r="E18" s="22" t="str">
        <f>+'[1]Access-Mai'!F18</f>
        <v>PROGRAMA DE GESTAO E MANUTENCAO DO PODER JUDICIARIO</v>
      </c>
      <c r="F18" s="22" t="str">
        <f>+'[1]Access-Mai'!H18</f>
        <v>BENEFICIOS OBRIGATORIOS AOS SERVIDORES CIVIS, EMPREGADOS, MI</v>
      </c>
      <c r="G18" s="21" t="str">
        <f>IF('[1]Access-Mai'!I18="1","F","S")</f>
        <v>F</v>
      </c>
      <c r="H18" s="21" t="str">
        <f>+'[1]Access-Mai'!J18</f>
        <v>1000</v>
      </c>
      <c r="I18" s="22" t="str">
        <f>+'[1]Access-Mai'!K18</f>
        <v>RECURSOS LIVRES DA UNIAO</v>
      </c>
      <c r="J18" s="21" t="str">
        <f>+'[1]Access-Mai'!L18</f>
        <v>3</v>
      </c>
      <c r="K18" s="19"/>
      <c r="L18" s="19"/>
      <c r="M18" s="19"/>
      <c r="N18" s="20">
        <f>K18+L18-M18</f>
        <v>0</v>
      </c>
      <c r="O18" s="19">
        <v>0</v>
      </c>
      <c r="P18" s="19">
        <f>+'[1]Access-Mai'!M18</f>
        <v>6840366.4000000004</v>
      </c>
      <c r="Q18" s="19">
        <v>0</v>
      </c>
      <c r="R18" s="19">
        <f>N18-O18+P18+Q18</f>
        <v>6840366.4000000004</v>
      </c>
      <c r="S18" s="19">
        <f>+'[1]Access-Mai'!N18</f>
        <v>6838777.0099999998</v>
      </c>
      <c r="T18" s="18">
        <f>IF(R18&gt;0,S18/R18,0)</f>
        <v>0.99976764548752817</v>
      </c>
      <c r="U18" s="19">
        <f>'[1]Access-Mai'!O18</f>
        <v>3375895.02</v>
      </c>
      <c r="V18" s="18">
        <f>IF(R18&gt;0,U18/R18,0)</f>
        <v>0.49352546670599395</v>
      </c>
      <c r="W18" s="19">
        <f>'[1]Access-Mai'!P18</f>
        <v>3375895.02</v>
      </c>
      <c r="X18" s="18">
        <f>IF(R18&gt;0,W18/R18,0)</f>
        <v>0.49352546670599395</v>
      </c>
    </row>
    <row r="19" spans="1:26" ht="28.5" customHeight="1" x14ac:dyDescent="0.2">
      <c r="A19" s="21" t="str">
        <f>+'[1]Access-Mai'!A19</f>
        <v>12101</v>
      </c>
      <c r="B19" s="22" t="str">
        <f>+'[1]Access-Mai'!B19</f>
        <v>JUSTICA FEDERAL DE PRIMEIRO GRAU</v>
      </c>
      <c r="C19" s="21" t="str">
        <f>+CONCATENATE('[1]Access-Mai'!C19,".",'[1]Access-Mai'!D19)</f>
        <v>02.846</v>
      </c>
      <c r="D19" s="21" t="str">
        <f>+CONCATENATE('[1]Access-Mai'!E19,".",'[1]Access-Mai'!G19)</f>
        <v>0033.09HB</v>
      </c>
      <c r="E19" s="22" t="str">
        <f>+'[1]Access-Mai'!F19</f>
        <v>PROGRAMA DE GESTAO E MANUTENCAO DO PODER JUDICIARIO</v>
      </c>
      <c r="F19" s="22" t="str">
        <f>+'[1]Access-Mai'!H19</f>
        <v>CONTRIBUICAO DA UNIAO, DE SUAS AUTARQUIAS E FUNDACOES PARA O</v>
      </c>
      <c r="G19" s="21" t="str">
        <f>IF('[1]Access-Mai'!I19="1","F","S")</f>
        <v>F</v>
      </c>
      <c r="H19" s="21" t="str">
        <f>+'[1]Access-Mai'!J19</f>
        <v>1000</v>
      </c>
      <c r="I19" s="22" t="str">
        <f>+'[1]Access-Mai'!K19</f>
        <v>RECURSOS LIVRES DA UNIAO</v>
      </c>
      <c r="J19" s="21" t="str">
        <f>+'[1]Access-Mai'!L19</f>
        <v>1</v>
      </c>
      <c r="K19" s="19"/>
      <c r="L19" s="19"/>
      <c r="M19" s="19"/>
      <c r="N19" s="20">
        <f>K19+L19-M19</f>
        <v>0</v>
      </c>
      <c r="O19" s="19">
        <v>0</v>
      </c>
      <c r="P19" s="19">
        <f>+'[1]Access-Mai'!M19</f>
        <v>6956986.2400000002</v>
      </c>
      <c r="Q19" s="19">
        <v>0</v>
      </c>
      <c r="R19" s="19">
        <f>N19-O19+P19+Q19</f>
        <v>6956986.2400000002</v>
      </c>
      <c r="S19" s="19">
        <f>+'[1]Access-Mai'!N19</f>
        <v>6956986.2400000002</v>
      </c>
      <c r="T19" s="18">
        <f>IF(R19&gt;0,S19/R19,0)</f>
        <v>1</v>
      </c>
      <c r="U19" s="19">
        <f>'[1]Access-Mai'!O19</f>
        <v>6956986.2400000002</v>
      </c>
      <c r="V19" s="18">
        <f>IF(R19&gt;0,U19/R19,0)</f>
        <v>1</v>
      </c>
      <c r="W19" s="19">
        <f>'[1]Access-Mai'!P19</f>
        <v>6956986.2400000002</v>
      </c>
      <c r="X19" s="18">
        <f>IF(R19&gt;0,W19/R19,0)</f>
        <v>1</v>
      </c>
    </row>
    <row r="20" spans="1:26" ht="28.5" customHeight="1" x14ac:dyDescent="0.2">
      <c r="A20" s="21" t="str">
        <f>+'[1]Access-Mai'!A20</f>
        <v>12101</v>
      </c>
      <c r="B20" s="22" t="str">
        <f>+'[1]Access-Mai'!B20</f>
        <v>JUSTICA FEDERAL DE PRIMEIRO GRAU</v>
      </c>
      <c r="C20" s="21" t="str">
        <f>+CONCATENATE('[1]Access-Mai'!C20,".",'[1]Access-Mai'!D20)</f>
        <v>09.272</v>
      </c>
      <c r="D20" s="21" t="str">
        <f>+CONCATENATE('[1]Access-Mai'!E20,".",'[1]Access-Mai'!G20)</f>
        <v>0033.0181</v>
      </c>
      <c r="E20" s="22" t="str">
        <f>+'[1]Access-Mai'!F20</f>
        <v>PROGRAMA DE GESTAO E MANUTENCAO DO PODER JUDICIARIO</v>
      </c>
      <c r="F20" s="22" t="str">
        <f>+'[1]Access-Mai'!H20</f>
        <v>APOSENTADORIAS E PENSOES CIVIS DA UNIAO</v>
      </c>
      <c r="G20" s="21" t="str">
        <f>IF('[1]Access-Mai'!I20="1","F","S")</f>
        <v>S</v>
      </c>
      <c r="H20" s="21" t="str">
        <f>+'[1]Access-Mai'!J20</f>
        <v>1056</v>
      </c>
      <c r="I20" s="22" t="str">
        <f>+'[1]Access-Mai'!K20</f>
        <v>BENEFICIOS DO RPPS DA UNIAO</v>
      </c>
      <c r="J20" s="21" t="str">
        <f>+'[1]Access-Mai'!L20</f>
        <v>1</v>
      </c>
      <c r="K20" s="19"/>
      <c r="L20" s="19"/>
      <c r="M20" s="19"/>
      <c r="N20" s="20">
        <f>K20+L20-M20</f>
        <v>0</v>
      </c>
      <c r="O20" s="19">
        <v>0</v>
      </c>
      <c r="P20" s="19">
        <f>+'[1]Access-Mai'!M20</f>
        <v>10822166.609999999</v>
      </c>
      <c r="Q20" s="19">
        <v>0</v>
      </c>
      <c r="R20" s="19">
        <f>N20-O20+P20+Q20</f>
        <v>10822166.609999999</v>
      </c>
      <c r="S20" s="19">
        <f>+'[1]Access-Mai'!N20</f>
        <v>10822166.609999999</v>
      </c>
      <c r="T20" s="18">
        <f>IF(R20&gt;0,S20/R20,0)</f>
        <v>1</v>
      </c>
      <c r="U20" s="19">
        <f>'[1]Access-Mai'!O20</f>
        <v>10822166.609999999</v>
      </c>
      <c r="V20" s="18">
        <f>IF(R20&gt;0,U20/R20,0)</f>
        <v>1</v>
      </c>
      <c r="W20" s="19">
        <f>'[1]Access-Mai'!P20</f>
        <v>10474326.390000001</v>
      </c>
      <c r="X20" s="18">
        <f>IF(R20&gt;0,W20/R20,0)</f>
        <v>0.96785854140532412</v>
      </c>
    </row>
    <row r="21" spans="1:26" ht="28.5" customHeight="1" x14ac:dyDescent="0.2">
      <c r="A21" s="21" t="str">
        <f>+'[1]Access-Mai'!A21</f>
        <v>12101</v>
      </c>
      <c r="B21" s="22" t="str">
        <f>+'[1]Access-Mai'!B21</f>
        <v>JUSTICA FEDERAL DE PRIMEIRO GRAU</v>
      </c>
      <c r="C21" s="21" t="str">
        <f>+CONCATENATE('[1]Access-Mai'!C21,".",'[1]Access-Mai'!D21)</f>
        <v>28.846</v>
      </c>
      <c r="D21" s="21" t="str">
        <f>+CONCATENATE('[1]Access-Mai'!E21,".",'[1]Access-Mai'!G21)</f>
        <v>0909.00S6</v>
      </c>
      <c r="E21" s="22" t="str">
        <f>+'[1]Access-Mai'!F21</f>
        <v>OPERACOES ESPECIAIS: OUTROS ENCARGOS ESPECIAIS</v>
      </c>
      <c r="F21" s="22" t="str">
        <f>+'[1]Access-Mai'!H21</f>
        <v>BENEFICIO ESPECIAL - LEI N. 12.618, DE 2012</v>
      </c>
      <c r="G21" s="21" t="str">
        <f>IF('[1]Access-Mai'!I21="1","F","S")</f>
        <v>F</v>
      </c>
      <c r="H21" s="21" t="str">
        <f>+'[1]Access-Mai'!J21</f>
        <v>1000</v>
      </c>
      <c r="I21" s="22" t="str">
        <f>+'[1]Access-Mai'!K21</f>
        <v>RECURSOS LIVRES DA UNIAO</v>
      </c>
      <c r="J21" s="21" t="str">
        <f>+'[1]Access-Mai'!L21</f>
        <v>1</v>
      </c>
      <c r="K21" s="19"/>
      <c r="L21" s="19"/>
      <c r="M21" s="19"/>
      <c r="N21" s="20">
        <f>K21+L21-M21</f>
        <v>0</v>
      </c>
      <c r="O21" s="19">
        <v>0</v>
      </c>
      <c r="P21" s="19">
        <f>+'[1]Access-Mai'!M21</f>
        <v>97173.65</v>
      </c>
      <c r="Q21" s="19">
        <v>0</v>
      </c>
      <c r="R21" s="19">
        <f>N21-O21+P21+Q21</f>
        <v>97173.65</v>
      </c>
      <c r="S21" s="19">
        <f>+'[1]Access-Mai'!N21</f>
        <v>97173.65</v>
      </c>
      <c r="T21" s="18">
        <f>IF(R21&gt;0,S21/R21,0)</f>
        <v>1</v>
      </c>
      <c r="U21" s="19">
        <f>'[1]Access-Mai'!O21</f>
        <v>97173.65</v>
      </c>
      <c r="V21" s="18">
        <f>IF(R21&gt;0,U21/R21,0)</f>
        <v>1</v>
      </c>
      <c r="W21" s="19">
        <f>'[1]Access-Mai'!P21</f>
        <v>97173.65</v>
      </c>
      <c r="X21" s="18">
        <f>IF(R21&gt;0,W21/R21,0)</f>
        <v>1</v>
      </c>
    </row>
    <row r="22" spans="1:26" ht="28.5" customHeight="1" thickBot="1" x14ac:dyDescent="0.25">
      <c r="A22" s="21" t="str">
        <f>+'[1]Access-Mai'!A22</f>
        <v>33201</v>
      </c>
      <c r="B22" s="22" t="str">
        <f>+'[1]Access-Mai'!B22</f>
        <v>INSTITUTO NACIONAL DO SEGURO SOCIAL</v>
      </c>
      <c r="C22" s="21" t="str">
        <f>+CONCATENATE('[1]Access-Mai'!C22,".",'[1]Access-Mai'!D22)</f>
        <v>28.846</v>
      </c>
      <c r="D22" s="21" t="str">
        <f>+CONCATENATE('[1]Access-Mai'!E22,".",'[1]Access-Mai'!G22)</f>
        <v>0901.00SA</v>
      </c>
      <c r="E22" s="22" t="str">
        <f>+'[1]Access-Mai'!F22</f>
        <v>OPERACOES ESPECIAIS: CUMPRIMENTO DE SENTENCAS JUDICIAIS</v>
      </c>
      <c r="F22" s="22" t="str">
        <f>+'[1]Access-Mai'!H22</f>
        <v>PAGAMENTO DE HONORARIOS PERICIAIS NAS ACOES EM QUE O INSS FI</v>
      </c>
      <c r="G22" s="21" t="str">
        <f>IF('[1]Access-Mai'!I22="1","F","S")</f>
        <v>S</v>
      </c>
      <c r="H22" s="21" t="str">
        <f>+'[1]Access-Mai'!J22</f>
        <v>1049</v>
      </c>
      <c r="I22" s="22" t="str">
        <f>+'[1]Access-Mai'!K22</f>
        <v>REC.PROP.UO PARA APLIC. EM SEGURIDADE SOCIAL</v>
      </c>
      <c r="J22" s="21" t="str">
        <f>+'[1]Access-Mai'!L22</f>
        <v>3</v>
      </c>
      <c r="K22" s="19"/>
      <c r="L22" s="19"/>
      <c r="M22" s="19"/>
      <c r="N22" s="20">
        <f>K22+L22-M22</f>
        <v>0</v>
      </c>
      <c r="O22" s="19">
        <v>0</v>
      </c>
      <c r="P22" s="19">
        <f>+'[1]Access-Mai'!M22</f>
        <v>3564309</v>
      </c>
      <c r="Q22" s="19">
        <v>0</v>
      </c>
      <c r="R22" s="19">
        <f>N22-O22+P22+Q22</f>
        <v>3564309</v>
      </c>
      <c r="S22" s="19">
        <f>+'[1]Access-Mai'!N22</f>
        <v>3564285.87</v>
      </c>
      <c r="T22" s="18">
        <f>IF(R22&gt;0,S22/R22,0)</f>
        <v>0.99999351066363773</v>
      </c>
      <c r="U22" s="19">
        <f>'[1]Access-Mai'!O22</f>
        <v>3564285.64</v>
      </c>
      <c r="V22" s="18">
        <f>IF(R22&gt;0,U22/R22,0)</f>
        <v>0.99999344613500118</v>
      </c>
      <c r="W22" s="19">
        <f>'[1]Access-Mai'!P22</f>
        <v>3226600.12</v>
      </c>
      <c r="X22" s="18">
        <f>IF(R22&gt;0,W22/R22,0)</f>
        <v>0.90525263662606137</v>
      </c>
    </row>
    <row r="23" spans="1:26" ht="28.5" customHeight="1" thickBot="1" x14ac:dyDescent="0.25">
      <c r="A23" s="17" t="s">
        <v>2</v>
      </c>
      <c r="B23" s="16"/>
      <c r="C23" s="16"/>
      <c r="D23" s="16"/>
      <c r="E23" s="16"/>
      <c r="F23" s="16"/>
      <c r="G23" s="16"/>
      <c r="H23" s="16"/>
      <c r="I23" s="16"/>
      <c r="J23" s="15"/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3">
        <f>SUM(P10:P22)</f>
        <v>114048743.32000001</v>
      </c>
      <c r="Q23" s="13">
        <f>SUM(Q10:Q22)</f>
        <v>0</v>
      </c>
      <c r="R23" s="13">
        <f>SUM(R10:R22)</f>
        <v>114048743.32000001</v>
      </c>
      <c r="S23" s="13">
        <f>SUM(S10:S22)</f>
        <v>103028584.48000002</v>
      </c>
      <c r="T23" s="12">
        <f>IF(R23&gt;0,S23/R23,0)</f>
        <v>0.90337325498555099</v>
      </c>
      <c r="U23" s="13">
        <f>SUM(U10:U22)</f>
        <v>81909980.24000001</v>
      </c>
      <c r="V23" s="12">
        <f>IF(R23&gt;0,U23/R23,0)</f>
        <v>0.71820151503270424</v>
      </c>
      <c r="W23" s="13">
        <f>SUM(W10:W22)</f>
        <v>79108013.110000014</v>
      </c>
      <c r="X23" s="12">
        <f>IF(R23&gt;0,W23/R23,0)</f>
        <v>0.69363336067664805</v>
      </c>
    </row>
    <row r="24" spans="1:26" x14ac:dyDescent="0.2">
      <c r="A24" s="8" t="s">
        <v>1</v>
      </c>
      <c r="B24" s="8"/>
      <c r="C24" s="8"/>
      <c r="D24" s="8"/>
      <c r="E24" s="8"/>
      <c r="F24" s="8"/>
      <c r="G24" s="8"/>
      <c r="H24" s="10"/>
      <c r="I24" s="10"/>
      <c r="J24" s="10"/>
      <c r="K24" s="8"/>
      <c r="L24" s="8"/>
      <c r="M24" s="8"/>
      <c r="N24" s="8"/>
      <c r="O24" s="8"/>
      <c r="P24" s="8"/>
      <c r="Q24" s="8"/>
      <c r="R24" s="8"/>
      <c r="S24" s="8"/>
      <c r="T24" s="8"/>
      <c r="U24" s="9"/>
      <c r="V24" s="8"/>
      <c r="W24" s="9"/>
      <c r="X24" s="8"/>
    </row>
    <row r="25" spans="1:26" x14ac:dyDescent="0.2">
      <c r="A25" s="8" t="s">
        <v>0</v>
      </c>
      <c r="B25" s="11"/>
      <c r="C25" s="8"/>
      <c r="D25" s="8"/>
      <c r="E25" s="8"/>
      <c r="F25" s="8"/>
      <c r="G25" s="8"/>
      <c r="H25" s="10"/>
      <c r="I25" s="10"/>
      <c r="J25" s="10"/>
      <c r="K25" s="8"/>
      <c r="L25" s="8"/>
      <c r="M25" s="8"/>
      <c r="N25" s="8"/>
      <c r="O25" s="8"/>
      <c r="P25" s="8"/>
      <c r="Q25" s="8"/>
      <c r="R25" s="8"/>
      <c r="S25" s="8"/>
      <c r="T25" s="8"/>
      <c r="U25" s="9"/>
      <c r="V25" s="8"/>
      <c r="W25" s="9"/>
      <c r="X25" s="8"/>
    </row>
    <row r="26" spans="1:26" ht="15.95" customHeight="1" x14ac:dyDescent="0.2"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6" x14ac:dyDescent="0.2">
      <c r="N27" s="3"/>
      <c r="O27" s="5"/>
      <c r="P27" s="4"/>
      <c r="Q27" s="4"/>
      <c r="R27" s="4"/>
      <c r="S27" s="4"/>
      <c r="T27" s="4"/>
      <c r="U27" s="4"/>
      <c r="V27" s="4"/>
      <c r="W27" s="4"/>
      <c r="X27" s="3"/>
      <c r="Y27" s="2"/>
      <c r="Z27" s="2"/>
    </row>
    <row r="28" spans="1:26" x14ac:dyDescent="0.2"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2"/>
      <c r="Z28" s="2"/>
    </row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A23:J23"/>
    <mergeCell ref="C8:C9"/>
    <mergeCell ref="D8:D9"/>
    <mergeCell ref="E8:F8"/>
    <mergeCell ref="G8:G9"/>
    <mergeCell ref="H8:I8"/>
    <mergeCell ref="J8:J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Mai</vt:lpstr>
      <vt:lpstr>Mai!Area_de_impressao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2025-06-16T19:09:56Z</dcterms:created>
  <dcterms:modified xsi:type="dcterms:W3CDTF">2025-06-16T19:10:48Z</dcterms:modified>
</cp:coreProperties>
</file>