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I\090015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Q24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4" i="1" s="1"/>
  <c r="S10" i="1"/>
  <c r="S24" i="1" s="1"/>
  <c r="Q10" i="1"/>
  <c r="P10" i="1"/>
  <c r="P24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R13" i="1" l="1"/>
  <c r="R16" i="1"/>
  <c r="R19" i="1"/>
  <c r="W24" i="1"/>
  <c r="R15" i="1"/>
  <c r="V15" i="1" s="1"/>
  <c r="R18" i="1"/>
  <c r="X18" i="1" s="1"/>
  <c r="R21" i="1"/>
  <c r="X21" i="1"/>
  <c r="V21" i="1"/>
  <c r="T21" i="1"/>
  <c r="X22" i="1"/>
  <c r="T22" i="1"/>
  <c r="V22" i="1"/>
  <c r="X15" i="1"/>
  <c r="T15" i="1"/>
  <c r="V19" i="1"/>
  <c r="X19" i="1"/>
  <c r="T19" i="1"/>
  <c r="X10" i="1"/>
  <c r="V10" i="1"/>
  <c r="T10" i="1"/>
  <c r="X13" i="1"/>
  <c r="T13" i="1"/>
  <c r="V13" i="1"/>
  <c r="V23" i="1"/>
  <c r="T23" i="1"/>
  <c r="X23" i="1"/>
  <c r="V18" i="1"/>
  <c r="X16" i="1"/>
  <c r="T16" i="1"/>
  <c r="V16" i="1"/>
  <c r="V14" i="1"/>
  <c r="T14" i="1"/>
  <c r="X14" i="1"/>
  <c r="V17" i="1"/>
  <c r="T17" i="1"/>
  <c r="X17" i="1"/>
  <c r="V20" i="1"/>
  <c r="T20" i="1"/>
  <c r="X20" i="1"/>
  <c r="V11" i="1"/>
  <c r="T11" i="1"/>
  <c r="X11" i="1"/>
  <c r="R12" i="1"/>
  <c r="R24" i="1" s="1"/>
  <c r="T18" i="1" l="1"/>
  <c r="X24" i="1"/>
  <c r="V24" i="1"/>
  <c r="T24" i="1"/>
  <c r="X12" i="1"/>
  <c r="T12" i="1"/>
  <c r="V1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<sst xmlns="http://schemas.openxmlformats.org/spreadsheetml/2006/main" count="55" uniqueCount="51">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</sst>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</cellXfs>
  <cellStyles count="7">
    <cellStyle name="Normal" xfId="0" builtinId="0"/>
    <cellStyle name="Normal 10" xfId="1"/>
    <cellStyle name="Normal 2 8 2 2 2" xfId="3"/>
    <cellStyle name="Porcentagem 11 2" xfId="2"/>
    <cellStyle name="Porcentagem 2 2 2 2" xfId="4"/>
    <cellStyle name="Vírgula 2 2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  <sheetName val="Jul"/>
      <sheetName val="Access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1161893</v>
          </cell>
          <cell r="O10">
            <v>1161762.83</v>
          </cell>
          <cell r="P10">
            <v>1161761.6200000001</v>
          </cell>
          <cell r="Q10">
            <v>1096830.57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1552326</v>
          </cell>
          <cell r="O11">
            <v>296661.58</v>
          </cell>
          <cell r="P11">
            <v>27665.98</v>
          </cell>
          <cell r="Q11">
            <v>27665.98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25262062</v>
          </cell>
          <cell r="O12">
            <v>19730804.739999998</v>
          </cell>
          <cell r="P12">
            <v>9664181.0099999998</v>
          </cell>
          <cell r="Q12">
            <v>9495574.0700000003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1J08</v>
          </cell>
          <cell r="H13" t="str">
            <v>CONSTRUCAO DE EDIFICIO-SEDE DA JUSTICA FEDERAL EM NAVIRAI -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1802039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66316017.939999998</v>
          </cell>
          <cell r="O14">
            <v>66316017.939999998</v>
          </cell>
          <cell r="P14">
            <v>66316017.939999998</v>
          </cell>
          <cell r="Q14">
            <v>64473510.630000003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227173</v>
          </cell>
          <cell r="O15">
            <v>126217.34</v>
          </cell>
          <cell r="P15">
            <v>39582.160000000003</v>
          </cell>
          <cell r="Q15">
            <v>39582.160000000003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75000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8810590</v>
          </cell>
          <cell r="O17">
            <v>8156357</v>
          </cell>
          <cell r="P17">
            <v>3674417.96</v>
          </cell>
          <cell r="Q17">
            <v>3598385.42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6842522.1399999997</v>
          </cell>
          <cell r="O18">
            <v>6842522.1399999997</v>
          </cell>
          <cell r="P18">
            <v>4886061.3600000003</v>
          </cell>
          <cell r="Q18">
            <v>4886061.3600000003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9835403.9000000004</v>
          </cell>
          <cell r="O19">
            <v>9835403.9000000004</v>
          </cell>
          <cell r="P19">
            <v>9835403.9000000004</v>
          </cell>
          <cell r="Q19">
            <v>9835403.9000000004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14801996.51</v>
          </cell>
          <cell r="O20">
            <v>14801996.51</v>
          </cell>
          <cell r="P20">
            <v>14801996.51</v>
          </cell>
          <cell r="Q20">
            <v>14460749.4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- LEI N. 12.618, DE 2012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136043.10999999999</v>
          </cell>
          <cell r="O21">
            <v>136043.10999999999</v>
          </cell>
          <cell r="P21">
            <v>136043.10999999999</v>
          </cell>
          <cell r="Q21">
            <v>136043.10999999999</v>
          </cell>
        </row>
        <row r="22">
          <cell r="A22" t="str">
            <v>14112</v>
          </cell>
          <cell r="B22" t="str">
            <v>TRIBUNAL REGIONAL ELEITORAL DE MATO G. DO SUL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20GP</v>
          </cell>
          <cell r="H22" t="str">
            <v>JULGAMENTO DE CAUSAS E GESTAO ADMINISTRATIVA NA JUSTICA ELEI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N22">
            <v>531.25</v>
          </cell>
          <cell r="O22">
            <v>531.25</v>
          </cell>
          <cell r="P22">
            <v>531.25</v>
          </cell>
          <cell r="Q22">
            <v>531.25</v>
          </cell>
        </row>
        <row r="23">
          <cell r="A23" t="str">
            <v>33201</v>
          </cell>
          <cell r="B23" t="str">
            <v>INSTITUTO NACIONAL DO SEGURO SOCIAL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1049</v>
          </cell>
          <cell r="K23" t="str">
            <v>REC.PROP.UO PARA APLIC. EM SEGURIDADE SOCIAL</v>
          </cell>
          <cell r="L23" t="str">
            <v>3</v>
          </cell>
          <cell r="M23">
            <v>5517204</v>
          </cell>
          <cell r="O23">
            <v>5517178.5199999996</v>
          </cell>
          <cell r="P23">
            <v>5517178.1299999999</v>
          </cell>
          <cell r="Q23">
            <v>5189316.6900000004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45839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+'[1]Access-Jul'!A10</f>
        <v>12101</v>
      </c>
      <c r="B10" s="41" t="str">
        <f>+'[1]Access-Jul'!B10</f>
        <v>JUSTICA FEDERAL DE PRIMEIRO GRAU</v>
      </c>
      <c r="C10" s="42" t="str">
        <f>+CONCATENATE('[1]Access-Jul'!C10,".",'[1]Access-Jul'!D10)</f>
        <v>02.061</v>
      </c>
      <c r="D10" s="42" t="str">
        <f>+CONCATENATE('[1]Access-Jul'!E10,".",'[1]Access-Jul'!G10)</f>
        <v>0033.4224</v>
      </c>
      <c r="E10" s="43" t="str">
        <f>+'[1]Access-Jul'!F10</f>
        <v>PROGRAMA DE GESTAO E MANUTENCAO DO PODER JUDICIARIO</v>
      </c>
      <c r="F10" s="44" t="str">
        <f>+'[1]Access-Jul'!H10</f>
        <v>ASSISTENCIA JURIDICA A PESSOAS CARENTES</v>
      </c>
      <c r="G10" s="41" t="str">
        <f>IF('[1]Access-Jul'!I10="1","F","S")</f>
        <v>F</v>
      </c>
      <c r="H10" s="41" t="str">
        <f>+'[1]Access-Jul'!J10</f>
        <v>1000</v>
      </c>
      <c r="I10" s="45" t="str">
        <f>+'[1]Access-Jul'!K10</f>
        <v>RECURSOS LIVRES DA UNIAO</v>
      </c>
      <c r="J10" s="41" t="str">
        <f>+'[1]Access-Jul'!L10</f>
        <v>3</v>
      </c>
      <c r="K10" s="46"/>
      <c r="L10" s="47"/>
      <c r="M10" s="47"/>
      <c r="N10" s="48">
        <f t="shared" ref="N10:N23" si="0">K10+L10-M10</f>
        <v>0</v>
      </c>
      <c r="O10" s="46">
        <v>0</v>
      </c>
      <c r="P10" s="49">
        <f>+'[1]Access-Jul'!M10</f>
        <v>1161893</v>
      </c>
      <c r="Q10" s="49">
        <f>'[1]Access-Jul'!N10</f>
        <v>0</v>
      </c>
      <c r="R10" s="49">
        <f>N10-O10+P10+Q10</f>
        <v>1161893</v>
      </c>
      <c r="S10" s="49">
        <f>+'[1]Access-Jul'!O10</f>
        <v>1161762.83</v>
      </c>
      <c r="T10" s="50">
        <f t="shared" ref="T10:T24" si="1">IF(R10&gt;0,S10/R10,0)</f>
        <v>0.99988796730852159</v>
      </c>
      <c r="U10" s="49">
        <f>'[1]Access-Jul'!P10</f>
        <v>1161761.6200000001</v>
      </c>
      <c r="V10" s="50">
        <f t="shared" ref="V10:V24" si="2">IF(R10&gt;0,U10/R10,0)</f>
        <v>0.99988692590453687</v>
      </c>
      <c r="W10" s="49">
        <f>'[1]Access-Jul'!Q10</f>
        <v>1096830.57</v>
      </c>
      <c r="X10" s="50">
        <f t="shared" ref="X10:X24" si="3">IF(R10&gt;0,W10/R10,0)</f>
        <v>0.94400307945740281</v>
      </c>
    </row>
    <row r="11" spans="1:24" ht="28.5" customHeight="1" x14ac:dyDescent="0.2">
      <c r="A11" s="51" t="str">
        <f>+'[1]Access-Jul'!A11</f>
        <v>12101</v>
      </c>
      <c r="B11" s="52" t="str">
        <f>+'[1]Access-Jul'!B11</f>
        <v>JUSTICA FEDERAL DE PRIMEIRO GRAU</v>
      </c>
      <c r="C11" s="51" t="str">
        <f>+CONCATENATE('[1]Access-Jul'!C11,".",'[1]Access-Jul'!D11)</f>
        <v>02.061</v>
      </c>
      <c r="D11" s="51" t="str">
        <f>+CONCATENATE('[1]Access-Jul'!E11,".",'[1]Access-Jul'!G11)</f>
        <v>0033.4257</v>
      </c>
      <c r="E11" s="52" t="str">
        <f>+'[1]Access-Jul'!F11</f>
        <v>PROGRAMA DE GESTAO E MANUTENCAO DO PODER JUDICIARIO</v>
      </c>
      <c r="F11" s="53" t="str">
        <f>+'[1]Access-Jul'!H11</f>
        <v>JULGAMENTO DE CAUSAS NA JUSTICA FEDERAL</v>
      </c>
      <c r="G11" s="51" t="str">
        <f>IF('[1]Access-Jul'!I11="1","F","S")</f>
        <v>F</v>
      </c>
      <c r="H11" s="51" t="str">
        <f>+'[1]Access-Jul'!J11</f>
        <v>1000</v>
      </c>
      <c r="I11" s="52" t="str">
        <f>+'[1]Access-Jul'!K11</f>
        <v>RECURSOS LIVRES DA UNIAO</v>
      </c>
      <c r="J11" s="51" t="str">
        <f>+'[1]Access-Jul'!L11</f>
        <v>4</v>
      </c>
      <c r="K11" s="54"/>
      <c r="L11" s="54"/>
      <c r="M11" s="54"/>
      <c r="N11" s="55">
        <f t="shared" si="0"/>
        <v>0</v>
      </c>
      <c r="O11" s="54">
        <v>0</v>
      </c>
      <c r="P11" s="56">
        <f>+'[1]Access-Jul'!M11</f>
        <v>1552326</v>
      </c>
      <c r="Q11" s="56">
        <f>'[1]Access-Jul'!N11</f>
        <v>0</v>
      </c>
      <c r="R11" s="56">
        <f t="shared" ref="R11:R23" si="4">N11-O11+P11+Q11</f>
        <v>1552326</v>
      </c>
      <c r="S11" s="56">
        <f>+'[1]Access-Jul'!O11</f>
        <v>296661.58</v>
      </c>
      <c r="T11" s="57">
        <f t="shared" si="1"/>
        <v>0.19110778277243312</v>
      </c>
      <c r="U11" s="56">
        <f>'[1]Access-Jul'!P11</f>
        <v>27665.98</v>
      </c>
      <c r="V11" s="57">
        <f t="shared" si="2"/>
        <v>1.7822274444929738E-2</v>
      </c>
      <c r="W11" s="56">
        <f>'[1]Access-Jul'!Q11</f>
        <v>27665.98</v>
      </c>
      <c r="X11" s="57">
        <f t="shared" si="3"/>
        <v>1.7822274444929738E-2</v>
      </c>
    </row>
    <row r="12" spans="1:24" ht="28.5" customHeight="1" x14ac:dyDescent="0.2">
      <c r="A12" s="51" t="str">
        <f>+'[1]Access-Jul'!A12</f>
        <v>12101</v>
      </c>
      <c r="B12" s="52" t="str">
        <f>+'[1]Access-Jul'!B12</f>
        <v>JUSTICA FEDERAL DE PRIMEIRO GRAU</v>
      </c>
      <c r="C12" s="51" t="str">
        <f>+CONCATENATE('[1]Access-Jul'!C12,".",'[1]Access-Jul'!D12)</f>
        <v>02.061</v>
      </c>
      <c r="D12" s="51" t="str">
        <f>+CONCATENATE('[1]Access-Jul'!E12,".",'[1]Access-Jul'!G12)</f>
        <v>0033.4257</v>
      </c>
      <c r="E12" s="52" t="str">
        <f>+'[1]Access-Jul'!F12</f>
        <v>PROGRAMA DE GESTAO E MANUTENCAO DO PODER JUDICIARIO</v>
      </c>
      <c r="F12" s="52" t="str">
        <f>+'[1]Access-Jul'!H12</f>
        <v>JULGAMENTO DE CAUSAS NA JUSTICA FEDERAL</v>
      </c>
      <c r="G12" s="51" t="str">
        <f>IF('[1]Access-Jul'!I12="1","F","S")</f>
        <v>F</v>
      </c>
      <c r="H12" s="51" t="str">
        <f>+'[1]Access-Jul'!J12</f>
        <v>1000</v>
      </c>
      <c r="I12" s="52" t="str">
        <f>+'[1]Access-Jul'!K12</f>
        <v>RECURSOS LIVRES DA UNIAO</v>
      </c>
      <c r="J12" s="51" t="str">
        <f>+'[1]Access-Jul'!L12</f>
        <v>3</v>
      </c>
      <c r="K12" s="56"/>
      <c r="L12" s="56"/>
      <c r="M12" s="56"/>
      <c r="N12" s="54">
        <f t="shared" si="0"/>
        <v>0</v>
      </c>
      <c r="O12" s="56">
        <v>0</v>
      </c>
      <c r="P12" s="56">
        <f>+'[1]Access-Jul'!M12</f>
        <v>25262062</v>
      </c>
      <c r="Q12" s="56">
        <f>'[1]Access-Jul'!N12</f>
        <v>0</v>
      </c>
      <c r="R12" s="56">
        <f t="shared" si="4"/>
        <v>25262062</v>
      </c>
      <c r="S12" s="56">
        <f>+'[1]Access-Jul'!O12</f>
        <v>19730804.739999998</v>
      </c>
      <c r="T12" s="57">
        <f t="shared" si="1"/>
        <v>0.78104490203531285</v>
      </c>
      <c r="U12" s="56">
        <f>'[1]Access-Jul'!P12</f>
        <v>9664181.0099999998</v>
      </c>
      <c r="V12" s="57">
        <f t="shared" si="2"/>
        <v>0.38255709332041066</v>
      </c>
      <c r="W12" s="56">
        <f>'[1]Access-Jul'!Q12</f>
        <v>9495574.0700000003</v>
      </c>
      <c r="X12" s="57">
        <f t="shared" si="3"/>
        <v>0.3758827790858878</v>
      </c>
    </row>
    <row r="13" spans="1:24" ht="28.5" customHeight="1" x14ac:dyDescent="0.2">
      <c r="A13" s="51" t="str">
        <f>+'[1]Access-Jul'!A13</f>
        <v>12101</v>
      </c>
      <c r="B13" s="52" t="str">
        <f>+'[1]Access-Jul'!B13</f>
        <v>JUSTICA FEDERAL DE PRIMEIRO GRAU</v>
      </c>
      <c r="C13" s="51" t="str">
        <f>+CONCATENATE('[1]Access-Jul'!C13,".",'[1]Access-Jul'!D13)</f>
        <v>02.122</v>
      </c>
      <c r="D13" s="51" t="str">
        <f>+CONCATENATE('[1]Access-Jul'!E13,".",'[1]Access-Jul'!G13)</f>
        <v>0033.1J08</v>
      </c>
      <c r="E13" s="52" t="str">
        <f>+'[1]Access-Jul'!F13</f>
        <v>PROGRAMA DE GESTAO E MANUTENCAO DO PODER JUDICIARIO</v>
      </c>
      <c r="F13" s="52" t="str">
        <f>+'[1]Access-Jul'!H13</f>
        <v>CONSTRUCAO DE EDIFICIO-SEDE DA JUSTICA FEDERAL EM NAVIRAI -</v>
      </c>
      <c r="G13" s="51" t="str">
        <f>IF('[1]Access-Jul'!I13="1","F","S")</f>
        <v>F</v>
      </c>
      <c r="H13" s="51" t="str">
        <f>+'[1]Access-Jul'!J13</f>
        <v>1000</v>
      </c>
      <c r="I13" s="52" t="str">
        <f>+'[1]Access-Jul'!K13</f>
        <v>RECURSOS LIVRES DA UNIAO</v>
      </c>
      <c r="J13" s="51" t="str">
        <f>+'[1]Access-Jul'!L13</f>
        <v>4</v>
      </c>
      <c r="K13" s="56"/>
      <c r="L13" s="56"/>
      <c r="M13" s="56"/>
      <c r="N13" s="54">
        <f t="shared" si="0"/>
        <v>0</v>
      </c>
      <c r="O13" s="56">
        <v>0</v>
      </c>
      <c r="P13" s="56">
        <f>+'[1]Access-Jul'!M13</f>
        <v>1802039</v>
      </c>
      <c r="Q13" s="56">
        <f>'[1]Access-Jul'!N13</f>
        <v>0</v>
      </c>
      <c r="R13" s="56">
        <f t="shared" si="4"/>
        <v>1802039</v>
      </c>
      <c r="S13" s="56">
        <f>+'[1]Access-Jul'!O13</f>
        <v>0</v>
      </c>
      <c r="T13" s="57">
        <f t="shared" si="1"/>
        <v>0</v>
      </c>
      <c r="U13" s="56">
        <f>'[1]Access-Jul'!P13</f>
        <v>0</v>
      </c>
      <c r="V13" s="57">
        <f t="shared" si="2"/>
        <v>0</v>
      </c>
      <c r="W13" s="56">
        <f>'[1]Access-Jul'!Q13</f>
        <v>0</v>
      </c>
      <c r="X13" s="57">
        <f t="shared" si="3"/>
        <v>0</v>
      </c>
    </row>
    <row r="14" spans="1:24" ht="28.5" customHeight="1" x14ac:dyDescent="0.2">
      <c r="A14" s="51" t="str">
        <f>+'[1]Access-Jul'!A14</f>
        <v>12101</v>
      </c>
      <c r="B14" s="52" t="str">
        <f>+'[1]Access-Jul'!B14</f>
        <v>JUSTICA FEDERAL DE PRIMEIRO GRAU</v>
      </c>
      <c r="C14" s="51" t="str">
        <f>+CONCATENATE('[1]Access-Jul'!C14,".",'[1]Access-Jul'!D14)</f>
        <v>02.122</v>
      </c>
      <c r="D14" s="51" t="str">
        <f>+CONCATENATE('[1]Access-Jul'!E14,".",'[1]Access-Jul'!G14)</f>
        <v>0033.20TP</v>
      </c>
      <c r="E14" s="52" t="str">
        <f>+'[1]Access-Jul'!F14</f>
        <v>PROGRAMA DE GESTAO E MANUTENCAO DO PODER JUDICIARIO</v>
      </c>
      <c r="F14" s="52" t="str">
        <f>+'[1]Access-Jul'!H14</f>
        <v>ATIVOS CIVIS DA UNIAO</v>
      </c>
      <c r="G14" s="51" t="str">
        <f>IF('[1]Access-Jul'!I14="1","F","S")</f>
        <v>F</v>
      </c>
      <c r="H14" s="51" t="str">
        <f>+'[1]Access-Jul'!J14</f>
        <v>1000</v>
      </c>
      <c r="I14" s="52" t="str">
        <f>+'[1]Access-Jul'!K14</f>
        <v>RECURSOS LIVRES DA UNIAO</v>
      </c>
      <c r="J14" s="51" t="str">
        <f>+'[1]Access-Jul'!L14</f>
        <v>1</v>
      </c>
      <c r="K14" s="56"/>
      <c r="L14" s="56"/>
      <c r="M14" s="56"/>
      <c r="N14" s="54">
        <f t="shared" si="0"/>
        <v>0</v>
      </c>
      <c r="O14" s="56">
        <v>0</v>
      </c>
      <c r="P14" s="56">
        <f>+'[1]Access-Jul'!M14</f>
        <v>66316017.939999998</v>
      </c>
      <c r="Q14" s="56">
        <f>'[1]Access-Jul'!N14</f>
        <v>0</v>
      </c>
      <c r="R14" s="56">
        <f t="shared" si="4"/>
        <v>66316017.939999998</v>
      </c>
      <c r="S14" s="56">
        <f>+'[1]Access-Jul'!O14</f>
        <v>66316017.939999998</v>
      </c>
      <c r="T14" s="57">
        <f t="shared" si="1"/>
        <v>1</v>
      </c>
      <c r="U14" s="56">
        <f>'[1]Access-Jul'!P14</f>
        <v>66316017.939999998</v>
      </c>
      <c r="V14" s="57">
        <f t="shared" si="2"/>
        <v>1</v>
      </c>
      <c r="W14" s="56">
        <f>'[1]Access-Jul'!Q14</f>
        <v>64473510.630000003</v>
      </c>
      <c r="X14" s="57">
        <f t="shared" si="3"/>
        <v>0.97221625532963962</v>
      </c>
    </row>
    <row r="15" spans="1:24" ht="28.5" customHeight="1" x14ac:dyDescent="0.2">
      <c r="A15" s="51" t="str">
        <f>+'[1]Access-Jul'!A15</f>
        <v>12101</v>
      </c>
      <c r="B15" s="52" t="str">
        <f>+'[1]Access-Jul'!B15</f>
        <v>JUSTICA FEDERAL DE PRIMEIRO GRAU</v>
      </c>
      <c r="C15" s="51" t="str">
        <f>+CONCATENATE('[1]Access-Jul'!C15,".",'[1]Access-Jul'!D15)</f>
        <v>02.122</v>
      </c>
      <c r="D15" s="51" t="str">
        <f>+CONCATENATE('[1]Access-Jul'!E15,".",'[1]Access-Jul'!G15)</f>
        <v>0033.216H</v>
      </c>
      <c r="E15" s="52" t="str">
        <f>+'[1]Access-Jul'!F15</f>
        <v>PROGRAMA DE GESTAO E MANUTENCAO DO PODER JUDICIARIO</v>
      </c>
      <c r="F15" s="52" t="str">
        <f>+'[1]Access-Jul'!H15</f>
        <v>AJUDA DE CUSTO PARA MORADIA OU AUXILIO-MORADIA A AGENTES PUB</v>
      </c>
      <c r="G15" s="51" t="str">
        <f>IF('[1]Access-Jul'!I15="1","F","S")</f>
        <v>F</v>
      </c>
      <c r="H15" s="51" t="str">
        <f>+'[1]Access-Jul'!J15</f>
        <v>1000</v>
      </c>
      <c r="I15" s="52" t="str">
        <f>+'[1]Access-Jul'!K15</f>
        <v>RECURSOS LIVRES DA UNIAO</v>
      </c>
      <c r="J15" s="51" t="str">
        <f>+'[1]Access-Jul'!L15</f>
        <v>3</v>
      </c>
      <c r="K15" s="54"/>
      <c r="L15" s="54"/>
      <c r="M15" s="54"/>
      <c r="N15" s="54">
        <f t="shared" si="0"/>
        <v>0</v>
      </c>
      <c r="O15" s="54">
        <v>0</v>
      </c>
      <c r="P15" s="56">
        <f>+'[1]Access-Jul'!M15</f>
        <v>227173</v>
      </c>
      <c r="Q15" s="56">
        <f>'[1]Access-Jul'!N15</f>
        <v>0</v>
      </c>
      <c r="R15" s="56">
        <f t="shared" si="4"/>
        <v>227173</v>
      </c>
      <c r="S15" s="56">
        <f>+'[1]Access-Jul'!O15</f>
        <v>126217.34</v>
      </c>
      <c r="T15" s="57">
        <f t="shared" si="1"/>
        <v>0.55560009332094917</v>
      </c>
      <c r="U15" s="56">
        <f>'[1]Access-Jul'!P15</f>
        <v>39582.160000000003</v>
      </c>
      <c r="V15" s="57">
        <f t="shared" si="2"/>
        <v>0.17423795961667982</v>
      </c>
      <c r="W15" s="56">
        <f>'[1]Access-Jul'!Q15</f>
        <v>39582.160000000003</v>
      </c>
      <c r="X15" s="57">
        <f t="shared" si="3"/>
        <v>0.17423795961667982</v>
      </c>
    </row>
    <row r="16" spans="1:24" ht="28.5" customHeight="1" x14ac:dyDescent="0.2">
      <c r="A16" s="51" t="str">
        <f>+'[1]Access-Jul'!A16</f>
        <v>12101</v>
      </c>
      <c r="B16" s="52" t="str">
        <f>+'[1]Access-Jul'!B16</f>
        <v>JUSTICA FEDERAL DE PRIMEIRO GRAU</v>
      </c>
      <c r="C16" s="51" t="str">
        <f>+CONCATENATE('[1]Access-Jul'!C16,".",'[1]Access-Jul'!D16)</f>
        <v>02.331</v>
      </c>
      <c r="D16" s="51" t="str">
        <f>+CONCATENATE('[1]Access-Jul'!E16,".",'[1]Access-Jul'!G16)</f>
        <v>0033.2004</v>
      </c>
      <c r="E16" s="52" t="str">
        <f>+'[1]Access-Jul'!F16</f>
        <v>PROGRAMA DE GESTAO E MANUTENCAO DO PODER JUDICIARIO</v>
      </c>
      <c r="F16" s="52" t="str">
        <f>+'[1]Access-Jul'!H16</f>
        <v>ASSISTENCIA MEDICA E ODONTOLOGICA AOS SERVIDORES CIVIS, EMPR</v>
      </c>
      <c r="G16" s="51" t="str">
        <f>IF('[1]Access-Jul'!I16="1","F","S")</f>
        <v>F</v>
      </c>
      <c r="H16" s="51" t="str">
        <f>+'[1]Access-Jul'!J16</f>
        <v>1000</v>
      </c>
      <c r="I16" s="52" t="str">
        <f>+'[1]Access-Jul'!K16</f>
        <v>RECURSOS LIVRES DA UNIAO</v>
      </c>
      <c r="J16" s="51" t="str">
        <f>+'[1]Access-Jul'!L16</f>
        <v>4</v>
      </c>
      <c r="K16" s="56"/>
      <c r="L16" s="56"/>
      <c r="M16" s="56"/>
      <c r="N16" s="54">
        <f t="shared" si="0"/>
        <v>0</v>
      </c>
      <c r="O16" s="56">
        <v>0</v>
      </c>
      <c r="P16" s="56">
        <f>+'[1]Access-Jul'!M16</f>
        <v>75000</v>
      </c>
      <c r="Q16" s="56">
        <f>'[1]Access-Jul'!N16</f>
        <v>0</v>
      </c>
      <c r="R16" s="56">
        <f t="shared" si="4"/>
        <v>75000</v>
      </c>
      <c r="S16" s="56">
        <f>+'[1]Access-Jul'!O16</f>
        <v>0</v>
      </c>
      <c r="T16" s="57">
        <f t="shared" si="1"/>
        <v>0</v>
      </c>
      <c r="U16" s="56">
        <f>'[1]Access-Jul'!P16</f>
        <v>0</v>
      </c>
      <c r="V16" s="57">
        <f t="shared" si="2"/>
        <v>0</v>
      </c>
      <c r="W16" s="56">
        <f>'[1]Access-Jul'!Q16</f>
        <v>0</v>
      </c>
      <c r="X16" s="57">
        <f t="shared" si="3"/>
        <v>0</v>
      </c>
    </row>
    <row r="17" spans="1:24" ht="28.5" customHeight="1" x14ac:dyDescent="0.2">
      <c r="A17" s="51" t="str">
        <f>+'[1]Access-Jul'!A17</f>
        <v>12101</v>
      </c>
      <c r="B17" s="52" t="str">
        <f>+'[1]Access-Jul'!B17</f>
        <v>JUSTICA FEDERAL DE PRIMEIRO GRAU</v>
      </c>
      <c r="C17" s="51" t="str">
        <f>+CONCATENATE('[1]Access-Jul'!C17,".",'[1]Access-Jul'!D17)</f>
        <v>02.331</v>
      </c>
      <c r="D17" s="51" t="str">
        <f>+CONCATENATE('[1]Access-Jul'!E17,".",'[1]Access-Jul'!G17)</f>
        <v>0033.2004</v>
      </c>
      <c r="E17" s="52" t="str">
        <f>+'[1]Access-Jul'!F17</f>
        <v>PROGRAMA DE GESTAO E MANUTENCAO DO PODER JUDICIARIO</v>
      </c>
      <c r="F17" s="52" t="str">
        <f>+'[1]Access-Jul'!H17</f>
        <v>ASSISTENCIA MEDICA E ODONTOLOGICA AOS SERVIDORES CIVIS, EMPR</v>
      </c>
      <c r="G17" s="51" t="str">
        <f>IF('[1]Access-Jul'!I17="1","F","S")</f>
        <v>F</v>
      </c>
      <c r="H17" s="51" t="str">
        <f>+'[1]Access-Jul'!J17</f>
        <v>1000</v>
      </c>
      <c r="I17" s="52" t="str">
        <f>+'[1]Access-Jul'!K17</f>
        <v>RECURSOS LIVRES DA UNIAO</v>
      </c>
      <c r="J17" s="51" t="str">
        <f>+'[1]Access-Jul'!L17</f>
        <v>3</v>
      </c>
      <c r="K17" s="56"/>
      <c r="L17" s="56"/>
      <c r="M17" s="56"/>
      <c r="N17" s="54">
        <f t="shared" si="0"/>
        <v>0</v>
      </c>
      <c r="O17" s="56">
        <v>0</v>
      </c>
      <c r="P17" s="56">
        <f>+'[1]Access-Jul'!M17</f>
        <v>8810590</v>
      </c>
      <c r="Q17" s="56">
        <f>'[1]Access-Jul'!N17</f>
        <v>0</v>
      </c>
      <c r="R17" s="56">
        <f t="shared" si="4"/>
        <v>8810590</v>
      </c>
      <c r="S17" s="56">
        <f>+'[1]Access-Jul'!O17</f>
        <v>8156357</v>
      </c>
      <c r="T17" s="57">
        <f t="shared" si="1"/>
        <v>0.92574470041166368</v>
      </c>
      <c r="U17" s="56">
        <f>'[1]Access-Jul'!P17</f>
        <v>3674417.96</v>
      </c>
      <c r="V17" s="57">
        <f t="shared" si="2"/>
        <v>0.41704561896535874</v>
      </c>
      <c r="W17" s="56">
        <f>'[1]Access-Jul'!Q17</f>
        <v>3598385.42</v>
      </c>
      <c r="X17" s="57">
        <f t="shared" si="3"/>
        <v>0.40841594263267272</v>
      </c>
    </row>
    <row r="18" spans="1:24" ht="28.5" customHeight="1" x14ac:dyDescent="0.2">
      <c r="A18" s="51" t="str">
        <f>+'[1]Access-Jul'!A18</f>
        <v>12101</v>
      </c>
      <c r="B18" s="52" t="str">
        <f>+'[1]Access-Jul'!B18</f>
        <v>JUSTICA FEDERAL DE PRIMEIRO GRAU</v>
      </c>
      <c r="C18" s="51" t="str">
        <f>+CONCATENATE('[1]Access-Jul'!C18,".",'[1]Access-Jul'!D18)</f>
        <v>02.331</v>
      </c>
      <c r="D18" s="51" t="str">
        <f>+CONCATENATE('[1]Access-Jul'!E18,".",'[1]Access-Jul'!G18)</f>
        <v>0033.212B</v>
      </c>
      <c r="E18" s="52" t="str">
        <f>+'[1]Access-Jul'!F18</f>
        <v>PROGRAMA DE GESTAO E MANUTENCAO DO PODER JUDICIARIO</v>
      </c>
      <c r="F18" s="52" t="str">
        <f>+'[1]Access-Jul'!H18</f>
        <v>BENEFICIOS OBRIGATORIOS AOS SERVIDORES CIVIS, EMPREGADOS, MI</v>
      </c>
      <c r="G18" s="51" t="str">
        <f>IF('[1]Access-Jul'!I18="1","F","S")</f>
        <v>F</v>
      </c>
      <c r="H18" s="51" t="str">
        <f>+'[1]Access-Jul'!J18</f>
        <v>1000</v>
      </c>
      <c r="I18" s="52" t="str">
        <f>+'[1]Access-Jul'!K18</f>
        <v>RECURSOS LIVRES DA UNIAO</v>
      </c>
      <c r="J18" s="51" t="str">
        <f>+'[1]Access-Jul'!L18</f>
        <v>3</v>
      </c>
      <c r="K18" s="56"/>
      <c r="L18" s="56"/>
      <c r="M18" s="56"/>
      <c r="N18" s="54">
        <f t="shared" si="0"/>
        <v>0</v>
      </c>
      <c r="O18" s="56">
        <v>0</v>
      </c>
      <c r="P18" s="56">
        <f>+'[1]Access-Jul'!M18</f>
        <v>6842522.1399999997</v>
      </c>
      <c r="Q18" s="56">
        <f>'[1]Access-Jul'!N18</f>
        <v>0</v>
      </c>
      <c r="R18" s="56">
        <f t="shared" si="4"/>
        <v>6842522.1399999997</v>
      </c>
      <c r="S18" s="56">
        <f>+'[1]Access-Jul'!O18</f>
        <v>6842522.1399999997</v>
      </c>
      <c r="T18" s="57">
        <f t="shared" si="1"/>
        <v>1</v>
      </c>
      <c r="U18" s="56">
        <f>'[1]Access-Jul'!P18</f>
        <v>4886061.3600000003</v>
      </c>
      <c r="V18" s="57">
        <f t="shared" si="2"/>
        <v>0.71407315314875996</v>
      </c>
      <c r="W18" s="56">
        <f>'[1]Access-Jul'!Q18</f>
        <v>4886061.3600000003</v>
      </c>
      <c r="X18" s="57">
        <f t="shared" si="3"/>
        <v>0.71407315314875996</v>
      </c>
    </row>
    <row r="19" spans="1:24" ht="28.5" customHeight="1" x14ac:dyDescent="0.2">
      <c r="A19" s="51" t="str">
        <f>+'[1]Access-Jul'!A19</f>
        <v>12101</v>
      </c>
      <c r="B19" s="52" t="str">
        <f>+'[1]Access-Jul'!B19</f>
        <v>JUSTICA FEDERAL DE PRIMEIRO GRAU</v>
      </c>
      <c r="C19" s="51" t="str">
        <f>+CONCATENATE('[1]Access-Jul'!C19,".",'[1]Access-Jul'!D19)</f>
        <v>02.846</v>
      </c>
      <c r="D19" s="51" t="str">
        <f>+CONCATENATE('[1]Access-Jul'!E19,".",'[1]Access-Jul'!G19)</f>
        <v>0033.09HB</v>
      </c>
      <c r="E19" s="52" t="str">
        <f>+'[1]Access-Jul'!F19</f>
        <v>PROGRAMA DE GESTAO E MANUTENCAO DO PODER JUDICIARIO</v>
      </c>
      <c r="F19" s="52" t="str">
        <f>+'[1]Access-Jul'!H19</f>
        <v>CONTRIBUICAO DA UNIAO, DE SUAS AUTARQUIAS E FUNDACOES PARA O</v>
      </c>
      <c r="G19" s="51" t="str">
        <f>IF('[1]Access-Jul'!I19="1","F","S")</f>
        <v>F</v>
      </c>
      <c r="H19" s="51" t="str">
        <f>+'[1]Access-Jul'!J19</f>
        <v>1000</v>
      </c>
      <c r="I19" s="52" t="str">
        <f>+'[1]Access-Jul'!K19</f>
        <v>RECURSOS LIVRES DA UNIAO</v>
      </c>
      <c r="J19" s="51" t="str">
        <f>+'[1]Access-Jul'!L19</f>
        <v>1</v>
      </c>
      <c r="K19" s="56"/>
      <c r="L19" s="56"/>
      <c r="M19" s="56"/>
      <c r="N19" s="54">
        <f t="shared" si="0"/>
        <v>0</v>
      </c>
      <c r="O19" s="56">
        <v>0</v>
      </c>
      <c r="P19" s="56">
        <f>+'[1]Access-Jul'!M19</f>
        <v>9835403.9000000004</v>
      </c>
      <c r="Q19" s="56">
        <f>'[1]Access-Jul'!N19</f>
        <v>0</v>
      </c>
      <c r="R19" s="56">
        <f t="shared" si="4"/>
        <v>9835403.9000000004</v>
      </c>
      <c r="S19" s="56">
        <f>+'[1]Access-Jul'!O19</f>
        <v>9835403.9000000004</v>
      </c>
      <c r="T19" s="57">
        <f t="shared" si="1"/>
        <v>1</v>
      </c>
      <c r="U19" s="56">
        <f>'[1]Access-Jul'!P19</f>
        <v>9835403.9000000004</v>
      </c>
      <c r="V19" s="57">
        <f t="shared" si="2"/>
        <v>1</v>
      </c>
      <c r="W19" s="56">
        <f>'[1]Access-Jul'!Q19</f>
        <v>9835403.9000000004</v>
      </c>
      <c r="X19" s="57">
        <f t="shared" si="3"/>
        <v>1</v>
      </c>
    </row>
    <row r="20" spans="1:24" ht="28.5" customHeight="1" x14ac:dyDescent="0.2">
      <c r="A20" s="51" t="str">
        <f>+'[1]Access-Jul'!A20</f>
        <v>12101</v>
      </c>
      <c r="B20" s="52" t="str">
        <f>+'[1]Access-Jul'!B20</f>
        <v>JUSTICA FEDERAL DE PRIMEIRO GRAU</v>
      </c>
      <c r="C20" s="51" t="str">
        <f>+CONCATENATE('[1]Access-Jul'!C20,".",'[1]Access-Jul'!D20)</f>
        <v>09.272</v>
      </c>
      <c r="D20" s="51" t="str">
        <f>+CONCATENATE('[1]Access-Jul'!E20,".",'[1]Access-Jul'!G20)</f>
        <v>0033.0181</v>
      </c>
      <c r="E20" s="52" t="str">
        <f>+'[1]Access-Jul'!F20</f>
        <v>PROGRAMA DE GESTAO E MANUTENCAO DO PODER JUDICIARIO</v>
      </c>
      <c r="F20" s="52" t="str">
        <f>+'[1]Access-Jul'!H20</f>
        <v>APOSENTADORIAS E PENSOES CIVIS DA UNIAO</v>
      </c>
      <c r="G20" s="51" t="str">
        <f>IF('[1]Access-Jul'!I20="1","F","S")</f>
        <v>S</v>
      </c>
      <c r="H20" s="51" t="str">
        <f>+'[1]Access-Jul'!J20</f>
        <v>1056</v>
      </c>
      <c r="I20" s="52" t="str">
        <f>+'[1]Access-Jul'!K20</f>
        <v>BENEFICIOS DO RPPS DA UNIAO</v>
      </c>
      <c r="J20" s="51" t="str">
        <f>+'[1]Access-Jul'!L20</f>
        <v>1</v>
      </c>
      <c r="K20" s="56"/>
      <c r="L20" s="56"/>
      <c r="M20" s="56"/>
      <c r="N20" s="54">
        <f t="shared" si="0"/>
        <v>0</v>
      </c>
      <c r="O20" s="56">
        <v>0</v>
      </c>
      <c r="P20" s="56">
        <f>+'[1]Access-Jul'!M20</f>
        <v>14801996.51</v>
      </c>
      <c r="Q20" s="56">
        <f>'[1]Access-Jul'!N20</f>
        <v>0</v>
      </c>
      <c r="R20" s="56">
        <f t="shared" si="4"/>
        <v>14801996.51</v>
      </c>
      <c r="S20" s="56">
        <f>+'[1]Access-Jul'!O20</f>
        <v>14801996.51</v>
      </c>
      <c r="T20" s="57">
        <f t="shared" si="1"/>
        <v>1</v>
      </c>
      <c r="U20" s="56">
        <f>'[1]Access-Jul'!P20</f>
        <v>14801996.51</v>
      </c>
      <c r="V20" s="57">
        <f t="shared" si="2"/>
        <v>1</v>
      </c>
      <c r="W20" s="56">
        <f>'[1]Access-Jul'!Q20</f>
        <v>14460749.4</v>
      </c>
      <c r="X20" s="57">
        <f t="shared" si="3"/>
        <v>0.97694587282401679</v>
      </c>
    </row>
    <row r="21" spans="1:24" ht="28.5" customHeight="1" x14ac:dyDescent="0.2">
      <c r="A21" s="51" t="str">
        <f>+'[1]Access-Jul'!A21</f>
        <v>12101</v>
      </c>
      <c r="B21" s="52" t="str">
        <f>+'[1]Access-Jul'!B21</f>
        <v>JUSTICA FEDERAL DE PRIMEIRO GRAU</v>
      </c>
      <c r="C21" s="51" t="str">
        <f>+CONCATENATE('[1]Access-Jul'!C21,".",'[1]Access-Jul'!D21)</f>
        <v>28.846</v>
      </c>
      <c r="D21" s="51" t="str">
        <f>+CONCATENATE('[1]Access-Jul'!E21,".",'[1]Access-Jul'!G21)</f>
        <v>0909.00S6</v>
      </c>
      <c r="E21" s="52" t="str">
        <f>+'[1]Access-Jul'!F21</f>
        <v>OPERACOES ESPECIAIS: OUTROS ENCARGOS ESPECIAIS</v>
      </c>
      <c r="F21" s="52" t="str">
        <f>+'[1]Access-Jul'!H21</f>
        <v>BENEFICIO ESPECIAL - LEI N. 12.618, DE 2012</v>
      </c>
      <c r="G21" s="51" t="str">
        <f>IF('[1]Access-Jul'!I21="1","F","S")</f>
        <v>F</v>
      </c>
      <c r="H21" s="51" t="str">
        <f>+'[1]Access-Jul'!J21</f>
        <v>1000</v>
      </c>
      <c r="I21" s="52" t="str">
        <f>+'[1]Access-Jul'!K21</f>
        <v>RECURSOS LIVRES DA UNIAO</v>
      </c>
      <c r="J21" s="51" t="str">
        <f>+'[1]Access-Jul'!L21</f>
        <v>1</v>
      </c>
      <c r="K21" s="56"/>
      <c r="L21" s="56"/>
      <c r="M21" s="56"/>
      <c r="N21" s="54">
        <f t="shared" si="0"/>
        <v>0</v>
      </c>
      <c r="O21" s="56">
        <v>0</v>
      </c>
      <c r="P21" s="56">
        <f>+'[1]Access-Jul'!M21</f>
        <v>136043.10999999999</v>
      </c>
      <c r="Q21" s="56">
        <f>'[1]Access-Jul'!N21</f>
        <v>0</v>
      </c>
      <c r="R21" s="56">
        <f t="shared" si="4"/>
        <v>136043.10999999999</v>
      </c>
      <c r="S21" s="56">
        <f>+'[1]Access-Jul'!O21</f>
        <v>136043.10999999999</v>
      </c>
      <c r="T21" s="57">
        <f t="shared" si="1"/>
        <v>1</v>
      </c>
      <c r="U21" s="56">
        <f>'[1]Access-Jul'!P21</f>
        <v>136043.10999999999</v>
      </c>
      <c r="V21" s="57">
        <f t="shared" si="2"/>
        <v>1</v>
      </c>
      <c r="W21" s="56">
        <f>'[1]Access-Jul'!Q21</f>
        <v>136043.10999999999</v>
      </c>
      <c r="X21" s="57">
        <f t="shared" si="3"/>
        <v>1</v>
      </c>
    </row>
    <row r="22" spans="1:24" ht="28.5" customHeight="1" x14ac:dyDescent="0.2">
      <c r="A22" s="51" t="str">
        <f>+'[1]Access-Jul'!A22</f>
        <v>14112</v>
      </c>
      <c r="B22" s="52" t="str">
        <f>+'[1]Access-Jul'!B22</f>
        <v>TRIBUNAL REGIONAL ELEITORAL DE MATO G. DO SUL</v>
      </c>
      <c r="C22" s="51" t="str">
        <f>+CONCATENATE('[1]Access-Jul'!C22,".",'[1]Access-Jul'!D22)</f>
        <v>02.122</v>
      </c>
      <c r="D22" s="51" t="str">
        <f>+CONCATENATE('[1]Access-Jul'!E22,".",'[1]Access-Jul'!G22)</f>
        <v>0033.20GP</v>
      </c>
      <c r="E22" s="52" t="str">
        <f>+'[1]Access-Jul'!F22</f>
        <v>PROGRAMA DE GESTAO E MANUTENCAO DO PODER JUDICIARIO</v>
      </c>
      <c r="F22" s="52" t="str">
        <f>+'[1]Access-Jul'!H22</f>
        <v>JULGAMENTO DE CAUSAS E GESTAO ADMINISTRATIVA NA JUSTICA ELEI</v>
      </c>
      <c r="G22" s="51" t="str">
        <f>IF('[1]Access-Jul'!I22="1","F","S")</f>
        <v>F</v>
      </c>
      <c r="H22" s="51" t="str">
        <f>+'[1]Access-Jul'!J22</f>
        <v>1000</v>
      </c>
      <c r="I22" s="52" t="str">
        <f>+'[1]Access-Jul'!K22</f>
        <v>RECURSOS LIVRES DA UNIAO</v>
      </c>
      <c r="J22" s="51" t="str">
        <f>+'[1]Access-Jul'!L22</f>
        <v>3</v>
      </c>
      <c r="K22" s="56"/>
      <c r="L22" s="56"/>
      <c r="M22" s="56"/>
      <c r="N22" s="54">
        <f t="shared" si="0"/>
        <v>0</v>
      </c>
      <c r="O22" s="56">
        <v>0</v>
      </c>
      <c r="P22" s="56">
        <f>+'[1]Access-Jul'!M22</f>
        <v>0</v>
      </c>
      <c r="Q22" s="56">
        <f>'[1]Access-Jul'!N22</f>
        <v>531.25</v>
      </c>
      <c r="R22" s="56">
        <f t="shared" si="4"/>
        <v>531.25</v>
      </c>
      <c r="S22" s="56">
        <f>+'[1]Access-Jul'!O22</f>
        <v>531.25</v>
      </c>
      <c r="T22" s="57">
        <f t="shared" si="1"/>
        <v>1</v>
      </c>
      <c r="U22" s="56">
        <f>'[1]Access-Jul'!P22</f>
        <v>531.25</v>
      </c>
      <c r="V22" s="57">
        <f t="shared" si="2"/>
        <v>1</v>
      </c>
      <c r="W22" s="56">
        <f>'[1]Access-Jul'!Q22</f>
        <v>531.25</v>
      </c>
      <c r="X22" s="57">
        <f t="shared" si="3"/>
        <v>1</v>
      </c>
    </row>
    <row r="23" spans="1:24" ht="28.5" customHeight="1" thickBot="1" x14ac:dyDescent="0.25">
      <c r="A23" s="51" t="str">
        <f>+'[1]Access-Jul'!A23</f>
        <v>33201</v>
      </c>
      <c r="B23" s="52" t="str">
        <f>+'[1]Access-Jul'!B23</f>
        <v>INSTITUTO NACIONAL DO SEGURO SOCIAL</v>
      </c>
      <c r="C23" s="51" t="str">
        <f>+CONCATENATE('[1]Access-Jul'!C23,".",'[1]Access-Jul'!D23)</f>
        <v>28.846</v>
      </c>
      <c r="D23" s="51" t="str">
        <f>+CONCATENATE('[1]Access-Jul'!E23,".",'[1]Access-Jul'!G23)</f>
        <v>0901.00SA</v>
      </c>
      <c r="E23" s="52" t="str">
        <f>+'[1]Access-Jul'!F23</f>
        <v>OPERACOES ESPECIAIS: CUMPRIMENTO DE SENTENCAS JUDICIAIS</v>
      </c>
      <c r="F23" s="52" t="str">
        <f>+'[1]Access-Jul'!H23</f>
        <v>PAGAMENTO DE HONORARIOS PERICIAIS NAS ACOES EM QUE O INSS FI</v>
      </c>
      <c r="G23" s="51" t="str">
        <f>IF('[1]Access-Jul'!I23="1","F","S")</f>
        <v>S</v>
      </c>
      <c r="H23" s="51" t="str">
        <f>+'[1]Access-Jul'!J23</f>
        <v>1049</v>
      </c>
      <c r="I23" s="52" t="str">
        <f>+'[1]Access-Jul'!K23</f>
        <v>REC.PROP.UO PARA APLIC. EM SEGURIDADE SOCIAL</v>
      </c>
      <c r="J23" s="51" t="str">
        <f>+'[1]Access-Jul'!L23</f>
        <v>3</v>
      </c>
      <c r="K23" s="56"/>
      <c r="L23" s="56"/>
      <c r="M23" s="56"/>
      <c r="N23" s="54">
        <f t="shared" si="0"/>
        <v>0</v>
      </c>
      <c r="O23" s="56">
        <v>0</v>
      </c>
      <c r="P23" s="56">
        <f>+'[1]Access-Jul'!M23</f>
        <v>5517204</v>
      </c>
      <c r="Q23" s="56">
        <f>'[1]Access-Jul'!N23</f>
        <v>0</v>
      </c>
      <c r="R23" s="56">
        <f t="shared" si="4"/>
        <v>5517204</v>
      </c>
      <c r="S23" s="56">
        <f>+'[1]Access-Jul'!O23</f>
        <v>5517178.5199999996</v>
      </c>
      <c r="T23" s="57">
        <f t="shared" si="1"/>
        <v>0.99999538171871105</v>
      </c>
      <c r="U23" s="56">
        <f>'[1]Access-Jul'!P23</f>
        <v>5517178.1299999999</v>
      </c>
      <c r="V23" s="57">
        <f t="shared" si="2"/>
        <v>0.99999531103073225</v>
      </c>
      <c r="W23" s="56">
        <f>'[1]Access-Jul'!Q23</f>
        <v>5189316.6900000004</v>
      </c>
      <c r="X23" s="57">
        <f t="shared" si="3"/>
        <v>0.94057002242440202</v>
      </c>
    </row>
    <row r="24" spans="1:24" ht="28.5" customHeight="1" thickBot="1" x14ac:dyDescent="0.25">
      <c r="A24" s="18" t="s">
        <v>48</v>
      </c>
      <c r="B24" s="58"/>
      <c r="C24" s="58"/>
      <c r="D24" s="58"/>
      <c r="E24" s="58"/>
      <c r="F24" s="58"/>
      <c r="G24" s="58"/>
      <c r="H24" s="58"/>
      <c r="I24" s="58"/>
      <c r="J24" s="19"/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60">
        <f>SUM(P10:P23)</f>
        <v>142340270.60000002</v>
      </c>
      <c r="Q24" s="60">
        <f>SUM(Q10:Q23)</f>
        <v>531.25</v>
      </c>
      <c r="R24" s="60">
        <f>SUM(R10:R23)</f>
        <v>142340801.85000002</v>
      </c>
      <c r="S24" s="60">
        <f>SUM(S10:S23)</f>
        <v>132921496.86000001</v>
      </c>
      <c r="T24" s="61">
        <f t="shared" si="1"/>
        <v>0.93382568548457279</v>
      </c>
      <c r="U24" s="60">
        <f>SUM(U10:U23)</f>
        <v>116060840.92999999</v>
      </c>
      <c r="V24" s="61">
        <f t="shared" si="2"/>
        <v>0.81537295997746251</v>
      </c>
      <c r="W24" s="60">
        <f>SUM(W10:W23)</f>
        <v>113239654.54000001</v>
      </c>
      <c r="X24" s="61">
        <f t="shared" si="3"/>
        <v>0.79555301830695702</v>
      </c>
    </row>
    <row r="25" spans="1:24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x14ac:dyDescent="0.2">
      <c r="A26" s="2" t="s">
        <v>50</v>
      </c>
      <c r="B26" s="6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15.95" customHeight="1" x14ac:dyDescent="0.2"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2025-08-20T18:13:25Z</dcterms:created>
  <dcterms:modified xsi:type="dcterms:W3CDTF">2025-08-20T18:14:00Z</dcterms:modified>
</cp:coreProperties>
</file>