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Jan!$A$1:$X$26</definedName>
  </definedNames>
  <calcPr calcId="145621"/>
</workbook>
</file>

<file path=xl/calcChain.xml><?xml version="1.0" encoding="utf-8"?>
<calcChain xmlns="http://schemas.openxmlformats.org/spreadsheetml/2006/main">
  <c r="Q24" i="1" l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4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24" i="1" l="1"/>
  <c r="T22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V13" i="1"/>
  <c r="X13" i="1"/>
  <c r="T13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R10" i="1"/>
  <c r="V22" i="1"/>
  <c r="S24" i="1"/>
  <c r="W24" i="1"/>
  <c r="R11" i="1"/>
  <c r="V11" i="1" l="1"/>
  <c r="X11" i="1"/>
  <c r="T11" i="1"/>
  <c r="R24" i="1"/>
  <c r="X10" i="1"/>
  <c r="T10" i="1"/>
  <c r="V10" i="1"/>
  <c r="V24" i="1" l="1"/>
  <c r="T24" i="1"/>
  <c r="X2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<sst xmlns="http://schemas.openxmlformats.org/spreadsheetml/2006/main" count="55" uniqueCount="51">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</sst>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28458359</v>
          </cell>
          <cell r="O10">
            <v>493419.08</v>
          </cell>
          <cell r="P10">
            <v>493419.08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14094206</v>
          </cell>
          <cell r="N11">
            <v>11476217.76</v>
          </cell>
          <cell r="O11">
            <v>326119.23</v>
          </cell>
          <cell r="P11">
            <v>321584.65999999997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1905741</v>
          </cell>
          <cell r="N12">
            <v>1467520.47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0569</v>
          </cell>
          <cell r="F13" t="str">
            <v>PRESTACAO JURISDICIONAL NA JUSTICA FEDERAL</v>
          </cell>
          <cell r="G13" t="str">
            <v>09HB</v>
          </cell>
          <cell r="H13" t="str">
            <v>CONTRIBUICAO DA UNIAO, DE SUAS AUTARQUIAS E FUNDACOES PARA O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12545234.640000001</v>
          </cell>
          <cell r="N13">
            <v>12545234.640000001</v>
          </cell>
          <cell r="O13">
            <v>12543271</v>
          </cell>
          <cell r="P13">
            <v>12543271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PESSOAL ATIVO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101655568.34999999</v>
          </cell>
          <cell r="N14">
            <v>101655568.34999999</v>
          </cell>
          <cell r="O14">
            <v>101633961.5</v>
          </cell>
          <cell r="P14">
            <v>101633356.81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1330829.92</v>
          </cell>
          <cell r="N15">
            <v>1330829.92</v>
          </cell>
          <cell r="O15">
            <v>1330829.92</v>
          </cell>
          <cell r="P15">
            <v>1330829.92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131</v>
          </cell>
          <cell r="E16" t="str">
            <v>0569</v>
          </cell>
          <cell r="F16" t="str">
            <v>PRESTACAO JURISDICIONAL NA JUSTICA FEDERAL</v>
          </cell>
          <cell r="G16" t="str">
            <v>2549</v>
          </cell>
          <cell r="H16" t="str">
            <v>COMUNICACAO E DIVULGACAO INSTITUCIONAL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4834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66000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29495640</v>
          </cell>
          <cell r="N18">
            <v>3999999.96</v>
          </cell>
          <cell r="O18">
            <v>313675.01</v>
          </cell>
          <cell r="P18">
            <v>313675.01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8675.2800000000007</v>
          </cell>
          <cell r="N19">
            <v>8675.2800000000007</v>
          </cell>
          <cell r="O19">
            <v>8675.2800000000007</v>
          </cell>
          <cell r="P19">
            <v>8675.2800000000007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6423648</v>
          </cell>
          <cell r="N20">
            <v>6423648</v>
          </cell>
          <cell r="O20">
            <v>484225.77</v>
          </cell>
          <cell r="P20">
            <v>484225.77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2011</v>
          </cell>
          <cell r="H21" t="str">
            <v>AUXILIO-TRANSPORTE AOS SERVIDORES CIVIS, EMPREGADOS E MILITA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2420000</v>
          </cell>
          <cell r="N21">
            <v>2419999.92</v>
          </cell>
          <cell r="O21">
            <v>159410.43</v>
          </cell>
          <cell r="P21">
            <v>159410.43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0569</v>
          </cell>
          <cell r="F22" t="str">
            <v>PRESTACAO JURISDICIONAL NA JUSTICA FEDERAL</v>
          </cell>
          <cell r="G22" t="str">
            <v>2012</v>
          </cell>
          <cell r="H22" t="str">
            <v>AUXILIO-ALIMENTACAO AOS SERVIDORES CIVIS, EMPREGADOS E MILIT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43232292</v>
          </cell>
          <cell r="N22">
            <v>43232292</v>
          </cell>
          <cell r="O22">
            <v>3730857.52</v>
          </cell>
          <cell r="P22">
            <v>3730857.52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09</v>
          </cell>
          <cell r="D23" t="str">
            <v>272</v>
          </cell>
          <cell r="E23" t="str">
            <v>0089</v>
          </cell>
          <cell r="F23" t="str">
            <v>PREVIDENCIA DE INATIVOS E PENSIONISTAS DA UNIAO</v>
          </cell>
          <cell r="G23" t="str">
            <v>0181</v>
          </cell>
          <cell r="H23" t="str">
            <v>APOSENTADORIAS E PENSOES - SERVIDORES CIVIS</v>
          </cell>
          <cell r="I23" t="str">
            <v>2</v>
          </cell>
          <cell r="J23" t="str">
            <v>0156</v>
          </cell>
          <cell r="K23" t="str">
            <v>CONTRIBUICAO PLANO SEGURIDADE SOCIAL SERVIDOR</v>
          </cell>
          <cell r="L23" t="str">
            <v>1</v>
          </cell>
          <cell r="M23">
            <v>17337329.030000001</v>
          </cell>
          <cell r="N23">
            <v>17337329.030000001</v>
          </cell>
          <cell r="O23">
            <v>17337329.030000001</v>
          </cell>
          <cell r="P23">
            <v>17337329.030000001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42370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CONCATENATE('[1]Access-Jan'!C10,".",'[1]Access-Jan'!D10)</f>
        <v>02.061</v>
      </c>
      <c r="D10" s="39" t="str">
        <f>CONCATENATE('[1]Access-Jan'!E10,".",'[1]Access-Jan'!G10)</f>
        <v>0569.4224</v>
      </c>
      <c r="E10" s="38" t="str">
        <f>+'[1]Access-Jan'!F10</f>
        <v>PRESTACAO JURISDICIONAL NA JUSTICA FEDERAL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'[1]Access-Jan'!M10</f>
        <v>28458359</v>
      </c>
      <c r="Q10" s="45"/>
      <c r="R10" s="45">
        <f>N10-O10+P10+Q10</f>
        <v>28458359</v>
      </c>
      <c r="S10" s="45">
        <f>'[1]Access-Jan'!N10</f>
        <v>28458359</v>
      </c>
      <c r="T10" s="46">
        <f>IF(R10&gt;0,S10/R10,0)</f>
        <v>1</v>
      </c>
      <c r="U10" s="45">
        <f>'[1]Access-Jan'!O10</f>
        <v>493419.08</v>
      </c>
      <c r="V10" s="46">
        <f>IF(R10&gt;0,U10/R10,0)</f>
        <v>1.7338282927697974E-2</v>
      </c>
      <c r="W10" s="45">
        <f>'[1]Access-Jan'!P10</f>
        <v>493419.08</v>
      </c>
      <c r="X10" s="46">
        <f>IF(R10&gt;0,W10/R10,0)</f>
        <v>1.7338282927697974E-2</v>
      </c>
    </row>
    <row r="11" spans="1:24" ht="30.7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CONCATENATE('[1]Access-Jan'!C11,".",'[1]Access-Jan'!D11)</f>
        <v>02.061</v>
      </c>
      <c r="D11" s="47" t="str">
        <f>CONCATENATE('[1]Access-Jan'!E11,".",'[1]Access-Jan'!G11)</f>
        <v>0569.4257</v>
      </c>
      <c r="E11" s="48" t="str">
        <f>+'[1]Access-Jan'!F11</f>
        <v>PRESTACAO JURISDICIONAL NA JUSTICA FEDERAL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3</v>
      </c>
      <c r="K11" s="50"/>
      <c r="L11" s="50"/>
      <c r="M11" s="50"/>
      <c r="N11" s="51">
        <v>0</v>
      </c>
      <c r="O11" s="50"/>
      <c r="P11" s="52">
        <f>'[1]Access-Jan'!M11</f>
        <v>14094206</v>
      </c>
      <c r="Q11" s="52"/>
      <c r="R11" s="52">
        <f t="shared" ref="R11:R23" si="0">N11-O11+P11+Q11</f>
        <v>14094206</v>
      </c>
      <c r="S11" s="52">
        <f>'[1]Access-Jan'!N11</f>
        <v>11476217.76</v>
      </c>
      <c r="T11" s="53">
        <f t="shared" ref="T11:T24" si="1">IF(R11&gt;0,S11/R11,0)</f>
        <v>0.81425074672528552</v>
      </c>
      <c r="U11" s="52">
        <f>'[1]Access-Jan'!O11</f>
        <v>326119.23</v>
      </c>
      <c r="V11" s="53">
        <f t="shared" ref="V11:V24" si="2">IF(R11&gt;0,U11/R11,0)</f>
        <v>2.3138531535582776E-2</v>
      </c>
      <c r="W11" s="52">
        <f>'[1]Access-Jan'!P11</f>
        <v>321584.65999999997</v>
      </c>
      <c r="X11" s="53">
        <f t="shared" ref="X11:X24" si="3">IF(R11&gt;0,W11/R11,0)</f>
        <v>2.2816798619234028E-2</v>
      </c>
    </row>
    <row r="12" spans="1:24" ht="30.7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CONCATENATE('[1]Access-Jan'!C12,".",'[1]Access-Jan'!D12)</f>
        <v>02.061</v>
      </c>
      <c r="D12" s="47" t="str">
        <f>CONCATENATE('[1]Access-Jan'!E12,".",'[1]Access-Jan'!G12)</f>
        <v>0569.4257</v>
      </c>
      <c r="E12" s="48" t="str">
        <f>+'[1]Access-Jan'!F12</f>
        <v>PRESTACAO JURISDICIONAL NA JUSTICA FEDERAL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0127</v>
      </c>
      <c r="I12" s="48" t="str">
        <f>+'[1]Access-Jan'!K12</f>
        <v>CUSTAS E EMOLUMENTOS - PODER JUDICIARIO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'[1]Access-Jan'!M12</f>
        <v>1905741</v>
      </c>
      <c r="Q12" s="52"/>
      <c r="R12" s="52">
        <f t="shared" si="0"/>
        <v>1905741</v>
      </c>
      <c r="S12" s="52">
        <f>'[1]Access-Jan'!N12</f>
        <v>1467520.47</v>
      </c>
      <c r="T12" s="53">
        <f t="shared" si="1"/>
        <v>0.7700524205545245</v>
      </c>
      <c r="U12" s="52">
        <f>'[1]Access-Jan'!O12</f>
        <v>0</v>
      </c>
      <c r="V12" s="53">
        <f t="shared" si="2"/>
        <v>0</v>
      </c>
      <c r="W12" s="52">
        <f>'[1]Access-Jan'!P12</f>
        <v>0</v>
      </c>
      <c r="X12" s="53">
        <f t="shared" si="3"/>
        <v>0</v>
      </c>
    </row>
    <row r="13" spans="1:24" ht="30.7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CONCATENATE('[1]Access-Jan'!C13,".",'[1]Access-Jan'!D13)</f>
        <v>02.122</v>
      </c>
      <c r="D13" s="47" t="str">
        <f>CONCATENATE('[1]Access-Jan'!E13,".",'[1]Access-Jan'!G13)</f>
        <v>0569.09HB</v>
      </c>
      <c r="E13" s="48" t="str">
        <f>+'[1]Access-Jan'!F13</f>
        <v>PRESTACAO JURISDICIONAL NA JUSTICA FEDERAL</v>
      </c>
      <c r="F13" s="48" t="str">
        <f>+'[1]Access-Jan'!H13</f>
        <v>CONTRIBUICAO DA UNIAO, DE SUAS AUTARQUIAS E FUNDACOES PARA O</v>
      </c>
      <c r="G13" s="47" t="str">
        <f>IF('[1]Access-Jan'!I13="1","F","S")</f>
        <v>F</v>
      </c>
      <c r="H13" s="47" t="str">
        <f>+'[1]Access-Jan'!J13</f>
        <v>0100</v>
      </c>
      <c r="I13" s="48" t="str">
        <f>+'[1]Access-Jan'!K13</f>
        <v>RECURSOS ORDINARIOS</v>
      </c>
      <c r="J13" s="47" t="str">
        <f>+'[1]Access-Jan'!L13</f>
        <v>1</v>
      </c>
      <c r="K13" s="52"/>
      <c r="L13" s="52"/>
      <c r="M13" s="52"/>
      <c r="N13" s="50">
        <v>0</v>
      </c>
      <c r="O13" s="52"/>
      <c r="P13" s="52">
        <f>'[1]Access-Jan'!M13</f>
        <v>12545234.640000001</v>
      </c>
      <c r="Q13" s="52"/>
      <c r="R13" s="52">
        <f t="shared" si="0"/>
        <v>12545234.640000001</v>
      </c>
      <c r="S13" s="52">
        <f>'[1]Access-Jan'!N13</f>
        <v>12545234.640000001</v>
      </c>
      <c r="T13" s="53">
        <f t="shared" si="1"/>
        <v>1</v>
      </c>
      <c r="U13" s="52">
        <f>'[1]Access-Jan'!O13</f>
        <v>12543271</v>
      </c>
      <c r="V13" s="53">
        <f t="shared" si="2"/>
        <v>0.9998434752273393</v>
      </c>
      <c r="W13" s="52">
        <f>'[1]Access-Jan'!P13</f>
        <v>12543271</v>
      </c>
      <c r="X13" s="53">
        <f t="shared" si="3"/>
        <v>0.9998434752273393</v>
      </c>
    </row>
    <row r="14" spans="1:24" ht="30.7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CONCATENATE('[1]Access-Jan'!C14,".",'[1]Access-Jan'!D14)</f>
        <v>02.122</v>
      </c>
      <c r="D14" s="47" t="str">
        <f>CONCATENATE('[1]Access-Jan'!E14,".",'[1]Access-Jan'!G14)</f>
        <v>0569.20TP</v>
      </c>
      <c r="E14" s="48" t="str">
        <f>+'[1]Access-Jan'!F14</f>
        <v>PRESTACAO JURISDICIONAL NA JUSTICA FEDERAL</v>
      </c>
      <c r="F14" s="48" t="str">
        <f>+'[1]Access-Jan'!H14</f>
        <v>PESSOAL ATIVO DA UNIAO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ORDINARIOS</v>
      </c>
      <c r="J14" s="47" t="str">
        <f>+'[1]Access-Jan'!L14</f>
        <v>1</v>
      </c>
      <c r="K14" s="52"/>
      <c r="L14" s="52"/>
      <c r="M14" s="52"/>
      <c r="N14" s="50">
        <v>0</v>
      </c>
      <c r="O14" s="52"/>
      <c r="P14" s="52">
        <f>'[1]Access-Jan'!M14</f>
        <v>101655568.34999999</v>
      </c>
      <c r="Q14" s="52"/>
      <c r="R14" s="52">
        <f t="shared" si="0"/>
        <v>101655568.34999999</v>
      </c>
      <c r="S14" s="52">
        <f>'[1]Access-Jan'!N14</f>
        <v>101655568.34999999</v>
      </c>
      <c r="T14" s="53">
        <f t="shared" si="1"/>
        <v>1</v>
      </c>
      <c r="U14" s="52">
        <f>'[1]Access-Jan'!O14</f>
        <v>101633961.5</v>
      </c>
      <c r="V14" s="53">
        <f t="shared" si="2"/>
        <v>0.99978745040384209</v>
      </c>
      <c r="W14" s="52">
        <f>'[1]Access-Jan'!P14</f>
        <v>101633356.81</v>
      </c>
      <c r="X14" s="53">
        <f t="shared" si="3"/>
        <v>0.9997815019839984</v>
      </c>
    </row>
    <row r="15" spans="1:24" ht="30.7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CONCATENATE('[1]Access-Jan'!C15,".",'[1]Access-Jan'!D15)</f>
        <v>02.122</v>
      </c>
      <c r="D15" s="47" t="str">
        <f>CONCATENATE('[1]Access-Jan'!E15,".",'[1]Access-Jan'!G15)</f>
        <v>0569.216H</v>
      </c>
      <c r="E15" s="48" t="str">
        <f>+'[1]Access-Jan'!F15</f>
        <v>PRESTACAO JURISDICIONAL NA JUSTICA FEDERAL</v>
      </c>
      <c r="F15" s="48" t="str">
        <f>+'[1]Access-Jan'!H15</f>
        <v>AJUDA DE CUSTO PARA MORADIA OU AUXILIO-MORADIA A AGENTES PUB</v>
      </c>
      <c r="G15" s="47" t="str">
        <f>IF('[1]Access-Jan'!I15="1","F","S")</f>
        <v>F</v>
      </c>
      <c r="H15" s="47" t="str">
        <f>+'[1]Access-Jan'!J15</f>
        <v>0100</v>
      </c>
      <c r="I15" s="48" t="str">
        <f>+'[1]Access-Jan'!K15</f>
        <v>RECURSOS ORDINARIOS</v>
      </c>
      <c r="J15" s="47" t="str">
        <f>+'[1]Access-Jan'!L15</f>
        <v>3</v>
      </c>
      <c r="K15" s="50"/>
      <c r="L15" s="50"/>
      <c r="M15" s="50"/>
      <c r="N15" s="50">
        <v>0</v>
      </c>
      <c r="O15" s="50"/>
      <c r="P15" s="52">
        <f>'[1]Access-Jan'!M15</f>
        <v>1330829.92</v>
      </c>
      <c r="Q15" s="52"/>
      <c r="R15" s="52">
        <f t="shared" si="0"/>
        <v>1330829.92</v>
      </c>
      <c r="S15" s="52">
        <f>'[1]Access-Jan'!N15</f>
        <v>1330829.92</v>
      </c>
      <c r="T15" s="53">
        <f t="shared" si="1"/>
        <v>1</v>
      </c>
      <c r="U15" s="52">
        <f>'[1]Access-Jan'!O15</f>
        <v>1330829.92</v>
      </c>
      <c r="V15" s="53">
        <f t="shared" si="2"/>
        <v>1</v>
      </c>
      <c r="W15" s="52">
        <f>'[1]Access-Jan'!P15</f>
        <v>1330829.92</v>
      </c>
      <c r="X15" s="53">
        <f t="shared" si="3"/>
        <v>1</v>
      </c>
    </row>
    <row r="16" spans="1:24" ht="30.7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CONCATENATE('[1]Access-Jan'!C16,".",'[1]Access-Jan'!D16)</f>
        <v>02.131</v>
      </c>
      <c r="D16" s="47" t="str">
        <f>CONCATENATE('[1]Access-Jan'!E16,".",'[1]Access-Jan'!G16)</f>
        <v>0569.2549</v>
      </c>
      <c r="E16" s="48" t="str">
        <f>+'[1]Access-Jan'!F16</f>
        <v>PRESTACAO JURISDICIONAL NA JUSTICA FEDERAL</v>
      </c>
      <c r="F16" s="48" t="str">
        <f>+'[1]Access-Jan'!H16</f>
        <v>COMUNICACAO E DIVULGACAO INSTITUCIONAL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'[1]Access-Jan'!M16</f>
        <v>4834</v>
      </c>
      <c r="Q16" s="52"/>
      <c r="R16" s="52">
        <f t="shared" si="0"/>
        <v>4834</v>
      </c>
      <c r="S16" s="52">
        <f>'[1]Access-Jan'!N16</f>
        <v>0</v>
      </c>
      <c r="T16" s="53">
        <f t="shared" si="1"/>
        <v>0</v>
      </c>
      <c r="U16" s="52">
        <f>'[1]Access-Jan'!O16</f>
        <v>0</v>
      </c>
      <c r="V16" s="53">
        <f t="shared" si="2"/>
        <v>0</v>
      </c>
      <c r="W16" s="52">
        <f>'[1]Access-Jan'!P16</f>
        <v>0</v>
      </c>
      <c r="X16" s="53">
        <f t="shared" si="3"/>
        <v>0</v>
      </c>
    </row>
    <row r="17" spans="1:24" ht="30.7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CONCATENATE('[1]Access-Jan'!C17,".",'[1]Access-Jan'!D17)</f>
        <v>02.301</v>
      </c>
      <c r="D17" s="47" t="str">
        <f>CONCATENATE('[1]Access-Jan'!E17,".",'[1]Access-Jan'!G17)</f>
        <v>0569.2004</v>
      </c>
      <c r="E17" s="48" t="str">
        <f>+'[1]Access-Jan'!F17</f>
        <v>PRESTACAO JURISDICIONAL NA JUSTICA FEDERAL</v>
      </c>
      <c r="F17" s="48" t="str">
        <f>+'[1]Access-Jan'!H17</f>
        <v>ASSISTENCIA MEDICA E ODONTOLOGICA AOS SERVIDORES CIVIS, EMPR</v>
      </c>
      <c r="G17" s="47" t="str">
        <f>IF('[1]Access-Jan'!I17="1","F","S")</f>
        <v>S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4</v>
      </c>
      <c r="K17" s="52"/>
      <c r="L17" s="52"/>
      <c r="M17" s="52"/>
      <c r="N17" s="50">
        <v>0</v>
      </c>
      <c r="O17" s="52"/>
      <c r="P17" s="52">
        <f>'[1]Access-Jan'!M17</f>
        <v>66000</v>
      </c>
      <c r="Q17" s="52"/>
      <c r="R17" s="52">
        <f t="shared" si="0"/>
        <v>66000</v>
      </c>
      <c r="S17" s="52">
        <f>'[1]Access-Jan'!N17</f>
        <v>0</v>
      </c>
      <c r="T17" s="53">
        <f t="shared" si="1"/>
        <v>0</v>
      </c>
      <c r="U17" s="52">
        <f>'[1]Access-Jan'!O17</f>
        <v>0</v>
      </c>
      <c r="V17" s="53">
        <f t="shared" si="2"/>
        <v>0</v>
      </c>
      <c r="W17" s="52">
        <f>'[1]Access-Jan'!P17</f>
        <v>0</v>
      </c>
      <c r="X17" s="53">
        <f t="shared" si="3"/>
        <v>0</v>
      </c>
    </row>
    <row r="18" spans="1:24" ht="30.7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CONCATENATE('[1]Access-Jan'!C18,".",'[1]Access-Jan'!D18)</f>
        <v>02.301</v>
      </c>
      <c r="D18" s="47" t="str">
        <f>CONCATENATE('[1]Access-Jan'!E18,".",'[1]Access-Jan'!G18)</f>
        <v>0569.2004</v>
      </c>
      <c r="E18" s="48" t="str">
        <f>+'[1]Access-Jan'!F18</f>
        <v>PRESTACAO JURISDICIONAL NA JUSTICA FEDERAL</v>
      </c>
      <c r="F18" s="48" t="str">
        <f>+'[1]Access-Jan'!H18</f>
        <v>ASSISTENCIA MEDICA E ODONTOLOGICA AOS SERVIDORES CIVIS, EMPR</v>
      </c>
      <c r="G18" s="47" t="str">
        <f>IF('[1]Access-Jan'!I18="1","F","S")</f>
        <v>S</v>
      </c>
      <c r="H18" s="47" t="str">
        <f>+'[1]Access-Jan'!J18</f>
        <v>0100</v>
      </c>
      <c r="I18" s="48" t="str">
        <f>+'[1]Access-Jan'!K18</f>
        <v>RECURSOS ORDINARIOS</v>
      </c>
      <c r="J18" s="47" t="str">
        <f>+'[1]Access-Jan'!L18</f>
        <v>3</v>
      </c>
      <c r="K18" s="52"/>
      <c r="L18" s="52"/>
      <c r="M18" s="52"/>
      <c r="N18" s="50">
        <v>0</v>
      </c>
      <c r="O18" s="52"/>
      <c r="P18" s="52">
        <f>'[1]Access-Jan'!M18</f>
        <v>29495640</v>
      </c>
      <c r="Q18" s="52"/>
      <c r="R18" s="52">
        <f t="shared" si="0"/>
        <v>29495640</v>
      </c>
      <c r="S18" s="52">
        <f>'[1]Access-Jan'!N18</f>
        <v>3999999.96</v>
      </c>
      <c r="T18" s="53">
        <f t="shared" si="1"/>
        <v>0.13561326216349265</v>
      </c>
      <c r="U18" s="52">
        <f>'[1]Access-Jan'!O18</f>
        <v>313675.01</v>
      </c>
      <c r="V18" s="53">
        <f t="shared" si="2"/>
        <v>1.0634622947662773E-2</v>
      </c>
      <c r="W18" s="52">
        <f>'[1]Access-Jan'!P18</f>
        <v>313675.01</v>
      </c>
      <c r="X18" s="53">
        <f t="shared" si="3"/>
        <v>1.0634622947662773E-2</v>
      </c>
    </row>
    <row r="19" spans="1:24" ht="30.75" customHeight="1" x14ac:dyDescent="0.2">
      <c r="A19" s="47" t="str">
        <f>+'[1]Access-Jan'!A19</f>
        <v>12101</v>
      </c>
      <c r="B19" s="48" t="str">
        <f>+'[1]Access-Jan'!B19</f>
        <v>JUSTICA FEDERAL DE PRIMEIRO GRAU</v>
      </c>
      <c r="C19" s="47" t="str">
        <f>CONCATENATE('[1]Access-Jan'!C19,".",'[1]Access-Jan'!D19)</f>
        <v>02.331</v>
      </c>
      <c r="D19" s="47" t="str">
        <f>CONCATENATE('[1]Access-Jan'!E19,".",'[1]Access-Jan'!G19)</f>
        <v>0569.00M1</v>
      </c>
      <c r="E19" s="48" t="str">
        <f>+'[1]Access-Jan'!F19</f>
        <v>PRESTACAO JURISDICIONAL NA JUSTICA FEDERAL</v>
      </c>
      <c r="F19" s="48" t="str">
        <f>+'[1]Access-Jan'!H19</f>
        <v>BENEFICIOS ASSISTENCIAIS DECORRENTES DO AUXILIO-FUNERAL E NA</v>
      </c>
      <c r="G19" s="47" t="str">
        <f>IF('[1]Access-Jan'!I19="1","F","S")</f>
        <v>F</v>
      </c>
      <c r="H19" s="47" t="str">
        <f>+'[1]Access-Jan'!J19</f>
        <v>0100</v>
      </c>
      <c r="I19" s="48" t="str">
        <f>+'[1]Access-Jan'!K19</f>
        <v>RECURSOS ORDINARIOS</v>
      </c>
      <c r="J19" s="47" t="str">
        <f>+'[1]Access-Jan'!L19</f>
        <v>3</v>
      </c>
      <c r="K19" s="52"/>
      <c r="L19" s="52"/>
      <c r="M19" s="52"/>
      <c r="N19" s="50">
        <v>0</v>
      </c>
      <c r="O19" s="52"/>
      <c r="P19" s="52">
        <f>'[1]Access-Jan'!M19</f>
        <v>8675.2800000000007</v>
      </c>
      <c r="Q19" s="52"/>
      <c r="R19" s="52">
        <f t="shared" si="0"/>
        <v>8675.2800000000007</v>
      </c>
      <c r="S19" s="52">
        <f>'[1]Access-Jan'!N19</f>
        <v>8675.2800000000007</v>
      </c>
      <c r="T19" s="53">
        <f t="shared" si="1"/>
        <v>1</v>
      </c>
      <c r="U19" s="52">
        <f>'[1]Access-Jan'!O19</f>
        <v>8675.2800000000007</v>
      </c>
      <c r="V19" s="53">
        <f t="shared" si="2"/>
        <v>1</v>
      </c>
      <c r="W19" s="52">
        <f>'[1]Access-Jan'!P19</f>
        <v>8675.2800000000007</v>
      </c>
      <c r="X19" s="53">
        <f t="shared" si="3"/>
        <v>1</v>
      </c>
    </row>
    <row r="20" spans="1:24" ht="30.75" customHeight="1" x14ac:dyDescent="0.2">
      <c r="A20" s="47" t="str">
        <f>+'[1]Access-Jan'!A20</f>
        <v>12101</v>
      </c>
      <c r="B20" s="48" t="str">
        <f>+'[1]Access-Jan'!B20</f>
        <v>JUSTICA FEDERAL DE PRIMEIRO GRAU</v>
      </c>
      <c r="C20" s="47" t="str">
        <f>CONCATENATE('[1]Access-Jan'!C20,".",'[1]Access-Jan'!D20)</f>
        <v>02.331</v>
      </c>
      <c r="D20" s="47" t="str">
        <f>CONCATENATE('[1]Access-Jan'!E20,".",'[1]Access-Jan'!G20)</f>
        <v>0569.2010</v>
      </c>
      <c r="E20" s="48" t="str">
        <f>+'[1]Access-Jan'!F20</f>
        <v>PRESTACAO JURISDICIONAL NA JUSTICA FEDERAL</v>
      </c>
      <c r="F20" s="48" t="str">
        <f>+'[1]Access-Jan'!H20</f>
        <v>ASSISTENCIA PRE-ESCOLAR AOS DEPENDENTES DOS SERVIDORES CIVIS</v>
      </c>
      <c r="G20" s="47" t="str">
        <f>IF('[1]Access-Jan'!I20="1","F","S")</f>
        <v>F</v>
      </c>
      <c r="H20" s="47" t="str">
        <f>+'[1]Access-Jan'!J20</f>
        <v>0100</v>
      </c>
      <c r="I20" s="48" t="str">
        <f>+'[1]Access-Jan'!K20</f>
        <v>RECURSOS ORDINARIOS</v>
      </c>
      <c r="J20" s="47" t="str">
        <f>+'[1]Access-Jan'!L20</f>
        <v>3</v>
      </c>
      <c r="K20" s="52"/>
      <c r="L20" s="52"/>
      <c r="M20" s="52"/>
      <c r="N20" s="50">
        <v>0</v>
      </c>
      <c r="O20" s="52"/>
      <c r="P20" s="52">
        <f>'[1]Access-Jan'!M20</f>
        <v>6423648</v>
      </c>
      <c r="Q20" s="52"/>
      <c r="R20" s="52">
        <f t="shared" si="0"/>
        <v>6423648</v>
      </c>
      <c r="S20" s="52">
        <f>'[1]Access-Jan'!N20</f>
        <v>6423648</v>
      </c>
      <c r="T20" s="53">
        <f t="shared" si="1"/>
        <v>1</v>
      </c>
      <c r="U20" s="52">
        <f>'[1]Access-Jan'!O20</f>
        <v>484225.77</v>
      </c>
      <c r="V20" s="53">
        <f t="shared" si="2"/>
        <v>7.538174102939639E-2</v>
      </c>
      <c r="W20" s="52">
        <f>'[1]Access-Jan'!P20</f>
        <v>484225.77</v>
      </c>
      <c r="X20" s="53">
        <f t="shared" si="3"/>
        <v>7.538174102939639E-2</v>
      </c>
    </row>
    <row r="21" spans="1:24" ht="30.75" customHeight="1" x14ac:dyDescent="0.2">
      <c r="A21" s="47" t="str">
        <f>+'[1]Access-Jan'!A21</f>
        <v>12101</v>
      </c>
      <c r="B21" s="48" t="str">
        <f>+'[1]Access-Jan'!B21</f>
        <v>JUSTICA FEDERAL DE PRIMEIRO GRAU</v>
      </c>
      <c r="C21" s="47" t="str">
        <f>CONCATENATE('[1]Access-Jan'!C21,".",'[1]Access-Jan'!D21)</f>
        <v>02.331</v>
      </c>
      <c r="D21" s="47" t="str">
        <f>CONCATENATE('[1]Access-Jan'!E21,".",'[1]Access-Jan'!G21)</f>
        <v>0569.2011</v>
      </c>
      <c r="E21" s="48" t="str">
        <f>+'[1]Access-Jan'!F21</f>
        <v>PRESTACAO JURISDICIONAL NA JUSTICA FEDERAL</v>
      </c>
      <c r="F21" s="48" t="str">
        <f>+'[1]Access-Jan'!H21</f>
        <v>AUXILIO-TRANSPORTE AOS SERVIDORES CIVIS, EMPREGADOS E MILITA</v>
      </c>
      <c r="G21" s="47" t="str">
        <f>IF('[1]Access-Jan'!I21="1","F","S")</f>
        <v>F</v>
      </c>
      <c r="H21" s="47" t="str">
        <f>+'[1]Access-Jan'!J21</f>
        <v>0100</v>
      </c>
      <c r="I21" s="48" t="str">
        <f>+'[1]Access-Jan'!K21</f>
        <v>RECURSOS ORDINARIOS</v>
      </c>
      <c r="J21" s="47" t="str">
        <f>+'[1]Access-Jan'!L21</f>
        <v>3</v>
      </c>
      <c r="K21" s="52"/>
      <c r="L21" s="52"/>
      <c r="M21" s="52"/>
      <c r="N21" s="50">
        <v>0</v>
      </c>
      <c r="O21" s="52"/>
      <c r="P21" s="52">
        <f>'[1]Access-Jan'!M21</f>
        <v>2420000</v>
      </c>
      <c r="Q21" s="52"/>
      <c r="R21" s="52">
        <f t="shared" si="0"/>
        <v>2420000</v>
      </c>
      <c r="S21" s="52">
        <f>'[1]Access-Jan'!N21</f>
        <v>2419999.92</v>
      </c>
      <c r="T21" s="53">
        <f t="shared" si="1"/>
        <v>0.99999996694214877</v>
      </c>
      <c r="U21" s="52">
        <f>'[1]Access-Jan'!O21</f>
        <v>159410.43</v>
      </c>
      <c r="V21" s="53">
        <f t="shared" si="2"/>
        <v>6.5872078512396695E-2</v>
      </c>
      <c r="W21" s="52">
        <f>'[1]Access-Jan'!P21</f>
        <v>159410.43</v>
      </c>
      <c r="X21" s="53">
        <f t="shared" si="3"/>
        <v>6.5872078512396695E-2</v>
      </c>
    </row>
    <row r="22" spans="1:24" ht="30.75" customHeight="1" x14ac:dyDescent="0.2">
      <c r="A22" s="47" t="str">
        <f>+'[1]Access-Jan'!A22</f>
        <v>12101</v>
      </c>
      <c r="B22" s="48" t="str">
        <f>+'[1]Access-Jan'!B22</f>
        <v>JUSTICA FEDERAL DE PRIMEIRO GRAU</v>
      </c>
      <c r="C22" s="47" t="str">
        <f>CONCATENATE('[1]Access-Jan'!C22,".",'[1]Access-Jan'!D22)</f>
        <v>02.331</v>
      </c>
      <c r="D22" s="47" t="str">
        <f>CONCATENATE('[1]Access-Jan'!E22,".",'[1]Access-Jan'!G22)</f>
        <v>0569.2012</v>
      </c>
      <c r="E22" s="48" t="str">
        <f>+'[1]Access-Jan'!F22</f>
        <v>PRESTACAO JURISDICIONAL NA JUSTICA FEDERAL</v>
      </c>
      <c r="F22" s="48" t="str">
        <f>+'[1]Access-Jan'!H22</f>
        <v>AUXILIO-ALIMENTACAO AOS SERVIDORES CIVIS, EMPREGADOS E MILIT</v>
      </c>
      <c r="G22" s="47" t="str">
        <f>IF('[1]Access-Jan'!I22="1","F","S")</f>
        <v>F</v>
      </c>
      <c r="H22" s="47" t="str">
        <f>+'[1]Access-Jan'!J22</f>
        <v>0100</v>
      </c>
      <c r="I22" s="48" t="str">
        <f>+'[1]Access-Jan'!K22</f>
        <v>RECURSOS ORDINARIOS</v>
      </c>
      <c r="J22" s="47" t="str">
        <f>+'[1]Access-Jan'!L22</f>
        <v>3</v>
      </c>
      <c r="K22" s="52"/>
      <c r="L22" s="52"/>
      <c r="M22" s="52"/>
      <c r="N22" s="50">
        <v>0</v>
      </c>
      <c r="O22" s="52"/>
      <c r="P22" s="52">
        <f>'[1]Access-Jan'!M22</f>
        <v>43232292</v>
      </c>
      <c r="Q22" s="52"/>
      <c r="R22" s="52">
        <f t="shared" si="0"/>
        <v>43232292</v>
      </c>
      <c r="S22" s="52">
        <f>'[1]Access-Jan'!N22</f>
        <v>43232292</v>
      </c>
      <c r="T22" s="53">
        <f t="shared" si="1"/>
        <v>1</v>
      </c>
      <c r="U22" s="52">
        <f>'[1]Access-Jan'!O22</f>
        <v>3730857.52</v>
      </c>
      <c r="V22" s="53">
        <f t="shared" si="2"/>
        <v>8.629793488626511E-2</v>
      </c>
      <c r="W22" s="52">
        <f>'[1]Access-Jan'!P22</f>
        <v>3730857.52</v>
      </c>
      <c r="X22" s="53">
        <f t="shared" si="3"/>
        <v>8.629793488626511E-2</v>
      </c>
    </row>
    <row r="23" spans="1:24" ht="30.75" customHeight="1" thickBot="1" x14ac:dyDescent="0.25">
      <c r="A23" s="47" t="str">
        <f>+'[1]Access-Jan'!A23</f>
        <v>12101</v>
      </c>
      <c r="B23" s="48" t="str">
        <f>+'[1]Access-Jan'!B23</f>
        <v>JUSTICA FEDERAL DE PRIMEIRO GRAU</v>
      </c>
      <c r="C23" s="47" t="str">
        <f>CONCATENATE('[1]Access-Jan'!C23,".",'[1]Access-Jan'!D23)</f>
        <v>09.272</v>
      </c>
      <c r="D23" s="47" t="str">
        <f>CONCATENATE('[1]Access-Jan'!E23,".",'[1]Access-Jan'!G23)</f>
        <v>0089.0181</v>
      </c>
      <c r="E23" s="48" t="str">
        <f>+'[1]Access-Jan'!F23</f>
        <v>PREVIDENCIA DE INATIVOS E PENSIONISTAS DA UNIAO</v>
      </c>
      <c r="F23" s="48" t="str">
        <f>+'[1]Access-Jan'!H23</f>
        <v>APOSENTADORIAS E PENSOES - SERVIDORES CIVIS</v>
      </c>
      <c r="G23" s="47" t="str">
        <f>IF('[1]Access-Jan'!I23="1","F","S")</f>
        <v>S</v>
      </c>
      <c r="H23" s="47" t="str">
        <f>+'[1]Access-Jan'!J23</f>
        <v>0156</v>
      </c>
      <c r="I23" s="48" t="str">
        <f>+'[1]Access-Jan'!K23</f>
        <v>CONTRIBUICAO PLANO SEGURIDADE SOCIAL SERVIDOR</v>
      </c>
      <c r="J23" s="47" t="str">
        <f>+'[1]Access-Jan'!L23</f>
        <v>1</v>
      </c>
      <c r="K23" s="52"/>
      <c r="L23" s="52"/>
      <c r="M23" s="52"/>
      <c r="N23" s="50">
        <v>0</v>
      </c>
      <c r="O23" s="52"/>
      <c r="P23" s="52">
        <f>'[1]Access-Jan'!M23</f>
        <v>17337329.030000001</v>
      </c>
      <c r="Q23" s="52"/>
      <c r="R23" s="52">
        <f t="shared" si="0"/>
        <v>17337329.030000001</v>
      </c>
      <c r="S23" s="52">
        <f>'[1]Access-Jan'!N23</f>
        <v>17337329.030000001</v>
      </c>
      <c r="T23" s="53">
        <f t="shared" si="1"/>
        <v>1</v>
      </c>
      <c r="U23" s="52">
        <f>'[1]Access-Jan'!O23</f>
        <v>17337329.030000001</v>
      </c>
      <c r="V23" s="53">
        <f t="shared" si="2"/>
        <v>1</v>
      </c>
      <c r="W23" s="52">
        <f>'[1]Access-Jan'!P23</f>
        <v>17337329.030000001</v>
      </c>
      <c r="X23" s="53">
        <f t="shared" si="3"/>
        <v>1</v>
      </c>
    </row>
    <row r="24" spans="1:24" ht="30.75" customHeight="1" thickBot="1" x14ac:dyDescent="0.25">
      <c r="A24" s="14" t="s">
        <v>48</v>
      </c>
      <c r="B24" s="54"/>
      <c r="C24" s="54"/>
      <c r="D24" s="54"/>
      <c r="E24" s="54"/>
      <c r="F24" s="54"/>
      <c r="G24" s="54"/>
      <c r="H24" s="54"/>
      <c r="I24" s="54"/>
      <c r="J24" s="15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6">
        <f>SUM(P10:P23)</f>
        <v>258978357.22</v>
      </c>
      <c r="Q24" s="56">
        <f>SUM(Q10:Q23)</f>
        <v>0</v>
      </c>
      <c r="R24" s="56">
        <f>SUM(R10:R23)</f>
        <v>258978357.22</v>
      </c>
      <c r="S24" s="56">
        <f>SUM(S10:S23)</f>
        <v>230355674.32999998</v>
      </c>
      <c r="T24" s="57">
        <f t="shared" si="1"/>
        <v>0.88947847535504565</v>
      </c>
      <c r="U24" s="56">
        <f>SUM(U10:U23)</f>
        <v>138361773.77000001</v>
      </c>
      <c r="V24" s="57">
        <f t="shared" si="2"/>
        <v>0.53425998703228628</v>
      </c>
      <c r="W24" s="56">
        <f>SUM(W10:W23)</f>
        <v>138356634.50999999</v>
      </c>
      <c r="X24" s="57">
        <f t="shared" si="3"/>
        <v>0.53424014267133202</v>
      </c>
    </row>
    <row r="25" spans="1:24" ht="12.75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ht="12.75" x14ac:dyDescent="0.2">
      <c r="A26" s="2" t="s">
        <v>50</v>
      </c>
      <c r="B26" s="58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2017-10-17T19:23:07Z</dcterms:created>
  <dcterms:modified xsi:type="dcterms:W3CDTF">2017-10-17T19:23:42Z</dcterms:modified>
</cp:coreProperties>
</file>