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R32" i="1"/>
  <c r="X32" i="1" s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T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T13" i="1"/>
  <c r="S13" i="1"/>
  <c r="R13" i="1"/>
  <c r="V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X12" i="1" s="1"/>
  <c r="J12" i="1"/>
  <c r="I12" i="1"/>
  <c r="H12" i="1"/>
  <c r="G12" i="1"/>
  <c r="F12" i="1"/>
  <c r="E12" i="1"/>
  <c r="D12" i="1"/>
  <c r="C12" i="1"/>
  <c r="B12" i="1"/>
  <c r="A12" i="1"/>
  <c r="W11" i="1"/>
  <c r="U11" i="1"/>
  <c r="T11" i="1"/>
  <c r="S11" i="1"/>
  <c r="R11" i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30" i="1" l="1"/>
  <c r="V30" i="1"/>
  <c r="X11" i="1"/>
  <c r="X13" i="1"/>
  <c r="X15" i="1"/>
  <c r="U34" i="1"/>
  <c r="V22" i="1"/>
  <c r="X23" i="1"/>
  <c r="V23" i="1"/>
  <c r="T23" i="1"/>
  <c r="V17" i="1"/>
  <c r="X17" i="1"/>
  <c r="T17" i="1"/>
  <c r="V25" i="1"/>
  <c r="T25" i="1"/>
  <c r="X25" i="1"/>
  <c r="V31" i="1"/>
  <c r="X31" i="1"/>
  <c r="T31" i="1"/>
  <c r="V19" i="1"/>
  <c r="X19" i="1"/>
  <c r="T19" i="1"/>
  <c r="T27" i="1"/>
  <c r="V27" i="1"/>
  <c r="X27" i="1"/>
  <c r="V33" i="1"/>
  <c r="X33" i="1"/>
  <c r="T33" i="1"/>
  <c r="X21" i="1"/>
  <c r="V21" i="1"/>
  <c r="T21" i="1"/>
  <c r="V29" i="1"/>
  <c r="X29" i="1"/>
  <c r="T29" i="1"/>
  <c r="V10" i="1"/>
  <c r="V32" i="1"/>
  <c r="S34" i="1"/>
  <c r="W34" i="1"/>
  <c r="V12" i="1"/>
  <c r="V28" i="1"/>
  <c r="P34" i="1"/>
  <c r="V14" i="1"/>
  <c r="V20" i="1"/>
  <c r="V24" i="1"/>
  <c r="V26" i="1"/>
  <c r="T10" i="1"/>
  <c r="X10" i="1"/>
  <c r="T12" i="1"/>
  <c r="T14" i="1"/>
  <c r="T16" i="1"/>
  <c r="X16" i="1"/>
  <c r="T18" i="1"/>
  <c r="X18" i="1"/>
  <c r="T20" i="1"/>
  <c r="T22" i="1"/>
  <c r="X22" i="1"/>
  <c r="T24" i="1"/>
  <c r="T26" i="1"/>
  <c r="T28" i="1"/>
  <c r="T30" i="1"/>
  <c r="T32" i="1"/>
  <c r="R34" i="1"/>
  <c r="V34" i="1" l="1"/>
  <c r="X34" i="1"/>
  <c r="T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<sst xmlns="http://schemas.openxmlformats.org/spreadsheetml/2006/main" count="55" uniqueCount="51">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</sst>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  <cell r="N10">
            <v>28458359</v>
          </cell>
          <cell r="O10">
            <v>2843584.6</v>
          </cell>
          <cell r="P10">
            <v>2706063.88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3031420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97346858.909999996</v>
          </cell>
          <cell r="N12">
            <v>81857664.329999998</v>
          </cell>
          <cell r="O12">
            <v>10566557.23</v>
          </cell>
          <cell r="P12">
            <v>10371994.689999999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23123714</v>
          </cell>
          <cell r="N13">
            <v>20639073.530000001</v>
          </cell>
          <cell r="O13">
            <v>1341188.29</v>
          </cell>
          <cell r="P13">
            <v>1341188.29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09HB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24343897</v>
          </cell>
          <cell r="N14">
            <v>24343897</v>
          </cell>
          <cell r="O14">
            <v>24340596.420000002</v>
          </cell>
          <cell r="P14">
            <v>24340596.420000002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415000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2872200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960000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840000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960000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720000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15FY</v>
          </cell>
          <cell r="H21" t="str">
            <v>REFORMA DO FORUM FEDERAL DE SAO JOSE DO RIO PRETO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15FZ</v>
          </cell>
          <cell r="H22" t="str">
            <v>REFORMA DO FORUM FEDERAL DE PRESIDENTE PRUDENTE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180000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20TP</v>
          </cell>
          <cell r="H23" t="str">
            <v>PESSOAL ATIVO DA UNIAO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165870373.11000001</v>
          </cell>
          <cell r="N23">
            <v>165870373.11000001</v>
          </cell>
          <cell r="O23">
            <v>165720708.37</v>
          </cell>
          <cell r="P23">
            <v>164168005.99000001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216H</v>
          </cell>
          <cell r="H24" t="str">
            <v>AJUDA DE CUSTO PARA MORADIA OU AUXILIO-MORADIA A AGENTES PUB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2666870.37</v>
          </cell>
          <cell r="N24">
            <v>2666870.37</v>
          </cell>
          <cell r="O24">
            <v>2666870.37</v>
          </cell>
          <cell r="P24">
            <v>2666870.37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4</v>
          </cell>
          <cell r="M25">
            <v>20160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0569</v>
          </cell>
          <cell r="F26" t="str">
            <v>PRESTACAO JURISDICIONAL NA JUSTICA FEDERAL</v>
          </cell>
          <cell r="G26" t="str">
            <v>2549</v>
          </cell>
          <cell r="H26" t="str">
            <v>COMUNICACAO E DIVULGACAO INSTITUCIONAL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49300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66000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0569</v>
          </cell>
          <cell r="F28" t="str">
            <v>PRESTACAO JURISDICIONAL NA JUSTICA FEDERAL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29495640</v>
          </cell>
          <cell r="N28">
            <v>27129771</v>
          </cell>
          <cell r="O28">
            <v>693999.28</v>
          </cell>
          <cell r="P28">
            <v>693999.28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00M1</v>
          </cell>
          <cell r="H29" t="str">
            <v>BENEFICIOS ASSISTENCIAIS DECORRENTES DO AUXILIO-FUNERAL E NA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32173.57</v>
          </cell>
          <cell r="N29">
            <v>32173.57</v>
          </cell>
          <cell r="O29">
            <v>32173.57</v>
          </cell>
          <cell r="P29">
            <v>32173.57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2010</v>
          </cell>
          <cell r="H30" t="str">
            <v>ASSISTENCIA PRE-ESCOLAR AOS DEPENDENTES DOS SERVIDORES CIVIS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6423648</v>
          </cell>
          <cell r="N30">
            <v>6423648</v>
          </cell>
          <cell r="O30">
            <v>980484.81</v>
          </cell>
          <cell r="P30">
            <v>980484.81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2011</v>
          </cell>
          <cell r="H31" t="str">
            <v>AUXILIO-TRANSPORTE AOS SERVIDORES CIVIS, EMPREGADOS E MILITA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2420000</v>
          </cell>
          <cell r="N31">
            <v>2419999.92</v>
          </cell>
          <cell r="O31">
            <v>377655.43</v>
          </cell>
          <cell r="P31">
            <v>377655.43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2012</v>
          </cell>
          <cell r="H32" t="str">
            <v>AUXILIO-ALIMENTACAO AOS SERVIDORES CIVIS, EMPREGADOS E MILIT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43232292</v>
          </cell>
          <cell r="N32">
            <v>43232292</v>
          </cell>
          <cell r="O32">
            <v>7419350.6799999997</v>
          </cell>
          <cell r="P32">
            <v>7419350.6799999997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29209748.52</v>
          </cell>
          <cell r="N33">
            <v>29209748.52</v>
          </cell>
          <cell r="O33">
            <v>29205724.539999999</v>
          </cell>
          <cell r="P33">
            <v>28906754.280000001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42401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9" t="str">
        <f>CONCATENATE('[1]Access-Fev'!C10,".",'[1]Access-Fev'!D10)</f>
        <v>02.061</v>
      </c>
      <c r="D10" s="39" t="str">
        <f>CONCATENATE('[1]Access-Fev'!E10,".",'[1]Access-Fev'!G10)</f>
        <v>0569.4224</v>
      </c>
      <c r="E10" s="38" t="str">
        <f>+'[1]Access-Fev'!F10</f>
        <v>PRESTACAO JURISDICIONAL NA JUSTICA FEDERAL</v>
      </c>
      <c r="F10" s="40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0100</v>
      </c>
      <c r="I10" s="41" t="str">
        <f>+'[1]Access-Fev'!K10</f>
        <v>RECURSOS ORDINARIOS</v>
      </c>
      <c r="J10" s="37" t="str">
        <f>+'[1]Access-Fev'!L10</f>
        <v>3</v>
      </c>
      <c r="K10" s="42"/>
      <c r="L10" s="43"/>
      <c r="M10" s="43"/>
      <c r="N10" s="44">
        <f>K10+L10-M10</f>
        <v>0</v>
      </c>
      <c r="O10" s="42"/>
      <c r="P10" s="45">
        <f>'[1]Access-Fev'!M10</f>
        <v>28458359</v>
      </c>
      <c r="Q10" s="45"/>
      <c r="R10" s="45">
        <f>N10-O10+P10+Q10</f>
        <v>28458359</v>
      </c>
      <c r="S10" s="45">
        <f>'[1]Access-Fev'!N10</f>
        <v>28458359</v>
      </c>
      <c r="T10" s="46">
        <f>IF(R10&gt;0,S10/R10,0)</f>
        <v>1</v>
      </c>
      <c r="U10" s="45">
        <f>'[1]Access-Fev'!O10</f>
        <v>2843584.6</v>
      </c>
      <c r="V10" s="46">
        <f>IF(R10&gt;0,U10/R10,0)</f>
        <v>9.9920891432988115E-2</v>
      </c>
      <c r="W10" s="45">
        <f>'[1]Access-Fev'!P10</f>
        <v>2706063.88</v>
      </c>
      <c r="X10" s="46">
        <f>IF(R10&gt;0,W10/R10,0)</f>
        <v>9.5088542526292535E-2</v>
      </c>
    </row>
    <row r="11" spans="1:24" ht="30.75" customHeight="1" x14ac:dyDescent="0.2">
      <c r="A11" s="47" t="str">
        <f>+'[1]Access-Fev'!A11</f>
        <v>12101</v>
      </c>
      <c r="B11" s="48" t="str">
        <f>+'[1]Access-Fev'!B11</f>
        <v>JUSTICA FEDERAL DE PRIMEIRO GRAU</v>
      </c>
      <c r="C11" s="47" t="str">
        <f>CONCATENATE('[1]Access-Fev'!C11,".",'[1]Access-Fev'!D11)</f>
        <v>02.061</v>
      </c>
      <c r="D11" s="47" t="str">
        <f>CONCATENATE('[1]Access-Fev'!E11,".",'[1]Access-Fev'!G11)</f>
        <v>0569.4257</v>
      </c>
      <c r="E11" s="48" t="str">
        <f>+'[1]Access-Fev'!F11</f>
        <v>PRESTACAO JURISDICIONAL NA JUSTICA FEDERAL</v>
      </c>
      <c r="F11" s="49" t="str">
        <f>+'[1]Access-Fev'!H11</f>
        <v>JULGAMENTO DE CAUSAS NA JUSTICA FEDERAL</v>
      </c>
      <c r="G11" s="47" t="str">
        <f>IF('[1]Access-Fev'!I11="1","F","S")</f>
        <v>F</v>
      </c>
      <c r="H11" s="47" t="str">
        <f>+'[1]Access-Fev'!J11</f>
        <v>0100</v>
      </c>
      <c r="I11" s="48" t="str">
        <f>+'[1]Access-Fev'!K11</f>
        <v>RECURSOS ORDINARIOS</v>
      </c>
      <c r="J11" s="47" t="str">
        <f>+'[1]Access-Fev'!L11</f>
        <v>4</v>
      </c>
      <c r="K11" s="50"/>
      <c r="L11" s="50"/>
      <c r="M11" s="50"/>
      <c r="N11" s="51">
        <v>0</v>
      </c>
      <c r="O11" s="50"/>
      <c r="P11" s="52">
        <f>'[1]Access-Fev'!M11</f>
        <v>3031420</v>
      </c>
      <c r="Q11" s="52"/>
      <c r="R11" s="52">
        <f t="shared" ref="R11:R29" si="0">N11-O11+P11+Q11</f>
        <v>3031420</v>
      </c>
      <c r="S11" s="52">
        <f>'[1]Access-Fev'!N11</f>
        <v>0</v>
      </c>
      <c r="T11" s="53">
        <f t="shared" ref="T11:T34" si="1">IF(R11&gt;0,S11/R11,0)</f>
        <v>0</v>
      </c>
      <c r="U11" s="52">
        <f>'[1]Access-Fev'!O11</f>
        <v>0</v>
      </c>
      <c r="V11" s="53">
        <f t="shared" ref="V11:V34" si="2">IF(R11&gt;0,U11/R11,0)</f>
        <v>0</v>
      </c>
      <c r="W11" s="52">
        <f>'[1]Access-Fev'!P11</f>
        <v>0</v>
      </c>
      <c r="X11" s="53">
        <f t="shared" ref="X11:X34" si="3">IF(R11&gt;0,W11/R11,0)</f>
        <v>0</v>
      </c>
    </row>
    <row r="12" spans="1:24" ht="30.75" customHeight="1" x14ac:dyDescent="0.2">
      <c r="A12" s="47" t="str">
        <f>+'[1]Access-Fev'!A12</f>
        <v>12101</v>
      </c>
      <c r="B12" s="48" t="str">
        <f>+'[1]Access-Fev'!B12</f>
        <v>JUSTICA FEDERAL DE PRIMEIRO GRAU</v>
      </c>
      <c r="C12" s="47" t="str">
        <f>CONCATENATE('[1]Access-Fev'!C12,".",'[1]Access-Fev'!D12)</f>
        <v>02.061</v>
      </c>
      <c r="D12" s="47" t="str">
        <f>CONCATENATE('[1]Access-Fev'!E12,".",'[1]Access-Fev'!G12)</f>
        <v>0569.4257</v>
      </c>
      <c r="E12" s="48" t="str">
        <f>+'[1]Access-Fev'!F12</f>
        <v>PRESTACAO JURISDICIONAL NA JUSTICA FEDERAL</v>
      </c>
      <c r="F12" s="48" t="str">
        <f>+'[1]Access-Fev'!H12</f>
        <v>JULGAMENTO DE CAUSAS NA JUSTICA FEDERAL</v>
      </c>
      <c r="G12" s="47" t="str">
        <f>IF('[1]Access-Fev'!I12="1","F","S")</f>
        <v>F</v>
      </c>
      <c r="H12" s="47" t="str">
        <f>+'[1]Access-Fev'!J12</f>
        <v>0100</v>
      </c>
      <c r="I12" s="48" t="str">
        <f>+'[1]Access-Fev'!K12</f>
        <v>RECURSOS ORDINARIOS</v>
      </c>
      <c r="J12" s="47" t="str">
        <f>+'[1]Access-Fev'!L12</f>
        <v>3</v>
      </c>
      <c r="K12" s="52"/>
      <c r="L12" s="52"/>
      <c r="M12" s="52"/>
      <c r="N12" s="50">
        <v>0</v>
      </c>
      <c r="O12" s="52"/>
      <c r="P12" s="52">
        <f>'[1]Access-Fev'!M12</f>
        <v>97346858.909999996</v>
      </c>
      <c r="Q12" s="52"/>
      <c r="R12" s="52">
        <f t="shared" si="0"/>
        <v>97346858.909999996</v>
      </c>
      <c r="S12" s="52">
        <f>'[1]Access-Fev'!N12</f>
        <v>81857664.329999998</v>
      </c>
      <c r="T12" s="53">
        <f t="shared" si="1"/>
        <v>0.84088654987501743</v>
      </c>
      <c r="U12" s="52">
        <f>'[1]Access-Fev'!O12</f>
        <v>10566557.23</v>
      </c>
      <c r="V12" s="53">
        <f t="shared" si="2"/>
        <v>0.10854543586012456</v>
      </c>
      <c r="W12" s="52">
        <f>'[1]Access-Fev'!P12</f>
        <v>10371994.689999999</v>
      </c>
      <c r="X12" s="53">
        <f t="shared" si="3"/>
        <v>0.10654678339019866</v>
      </c>
    </row>
    <row r="13" spans="1:24" ht="30.75" customHeight="1" x14ac:dyDescent="0.2">
      <c r="A13" s="47" t="str">
        <f>+'[1]Access-Fev'!A13</f>
        <v>12101</v>
      </c>
      <c r="B13" s="48" t="str">
        <f>+'[1]Access-Fev'!B13</f>
        <v>JUSTICA FEDERAL DE PRIMEIRO GRAU</v>
      </c>
      <c r="C13" s="47" t="str">
        <f>CONCATENATE('[1]Access-Fev'!C13,".",'[1]Access-Fev'!D13)</f>
        <v>02.061</v>
      </c>
      <c r="D13" s="47" t="str">
        <f>CONCATENATE('[1]Access-Fev'!E13,".",'[1]Access-Fev'!G13)</f>
        <v>0569.4257</v>
      </c>
      <c r="E13" s="48" t="str">
        <f>+'[1]Access-Fev'!F13</f>
        <v>PRESTACAO JURISDICIONAL NA JUSTICA FEDERAL</v>
      </c>
      <c r="F13" s="48" t="str">
        <f>+'[1]Access-Fev'!H13</f>
        <v>JULGAMENTO DE CAUSAS NA JUSTICA FEDERAL</v>
      </c>
      <c r="G13" s="47" t="str">
        <f>IF('[1]Access-Fev'!I13="1","F","S")</f>
        <v>F</v>
      </c>
      <c r="H13" s="47" t="str">
        <f>+'[1]Access-Fev'!J13</f>
        <v>0127</v>
      </c>
      <c r="I13" s="48" t="str">
        <f>+'[1]Access-Fev'!K13</f>
        <v>CUSTAS E EMOLUMENTOS - PODER JUDICIARIO</v>
      </c>
      <c r="J13" s="47" t="str">
        <f>+'[1]Access-Fev'!L13</f>
        <v>3</v>
      </c>
      <c r="K13" s="52"/>
      <c r="L13" s="52"/>
      <c r="M13" s="52"/>
      <c r="N13" s="50">
        <v>0</v>
      </c>
      <c r="O13" s="52"/>
      <c r="P13" s="52">
        <f>'[1]Access-Fev'!M13</f>
        <v>23123714</v>
      </c>
      <c r="Q13" s="52"/>
      <c r="R13" s="52">
        <f t="shared" si="0"/>
        <v>23123714</v>
      </c>
      <c r="S13" s="52">
        <f>'[1]Access-Fev'!N13</f>
        <v>20639073.530000001</v>
      </c>
      <c r="T13" s="53">
        <f t="shared" si="1"/>
        <v>0.89255011240841331</v>
      </c>
      <c r="U13" s="52">
        <f>'[1]Access-Fev'!O13</f>
        <v>1341188.29</v>
      </c>
      <c r="V13" s="53">
        <f t="shared" si="2"/>
        <v>5.8000556917457119E-2</v>
      </c>
      <c r="W13" s="52">
        <f>'[1]Access-Fev'!P13</f>
        <v>1341188.29</v>
      </c>
      <c r="X13" s="53">
        <f t="shared" si="3"/>
        <v>5.8000556917457119E-2</v>
      </c>
    </row>
    <row r="14" spans="1:24" ht="30.75" customHeight="1" x14ac:dyDescent="0.2">
      <c r="A14" s="47" t="str">
        <f>+'[1]Access-Fev'!A14</f>
        <v>12101</v>
      </c>
      <c r="B14" s="48" t="str">
        <f>+'[1]Access-Fev'!B14</f>
        <v>JUSTICA FEDERAL DE PRIMEIRO GRAU</v>
      </c>
      <c r="C14" s="47" t="str">
        <f>CONCATENATE('[1]Access-Fev'!C14,".",'[1]Access-Fev'!D14)</f>
        <v>02.122</v>
      </c>
      <c r="D14" s="47" t="str">
        <f>CONCATENATE('[1]Access-Fev'!E14,".",'[1]Access-Fev'!G14)</f>
        <v>0569.09HB</v>
      </c>
      <c r="E14" s="48" t="str">
        <f>+'[1]Access-Fev'!F14</f>
        <v>PRESTACAO JURISDICIONAL NA JUSTICA FEDERAL</v>
      </c>
      <c r="F14" s="48" t="str">
        <f>+'[1]Access-Fev'!H14</f>
        <v>CONTRIBUICAO DA UNIAO, DE SUAS AUTARQUIAS E FUNDACOES PARA O</v>
      </c>
      <c r="G14" s="47" t="str">
        <f>IF('[1]Access-Fev'!I14="1","F","S")</f>
        <v>F</v>
      </c>
      <c r="H14" s="47" t="str">
        <f>+'[1]Access-Fev'!J14</f>
        <v>0100</v>
      </c>
      <c r="I14" s="48" t="str">
        <f>+'[1]Access-Fev'!K14</f>
        <v>RECURSOS ORDINARIOS</v>
      </c>
      <c r="J14" s="47" t="str">
        <f>+'[1]Access-Fev'!L14</f>
        <v>1</v>
      </c>
      <c r="K14" s="52"/>
      <c r="L14" s="52"/>
      <c r="M14" s="52"/>
      <c r="N14" s="50">
        <v>0</v>
      </c>
      <c r="O14" s="52"/>
      <c r="P14" s="52">
        <f>'[1]Access-Fev'!M14</f>
        <v>24343897</v>
      </c>
      <c r="Q14" s="52"/>
      <c r="R14" s="52">
        <f t="shared" si="0"/>
        <v>24343897</v>
      </c>
      <c r="S14" s="52">
        <f>'[1]Access-Fev'!N14</f>
        <v>24343897</v>
      </c>
      <c r="T14" s="53">
        <f t="shared" si="1"/>
        <v>1</v>
      </c>
      <c r="U14" s="52">
        <f>'[1]Access-Fev'!O14</f>
        <v>24340596.420000002</v>
      </c>
      <c r="V14" s="53">
        <f t="shared" si="2"/>
        <v>0.99986441858507702</v>
      </c>
      <c r="W14" s="52">
        <f>'[1]Access-Fev'!P14</f>
        <v>24340596.420000002</v>
      </c>
      <c r="X14" s="53">
        <f t="shared" si="3"/>
        <v>0.99986441858507702</v>
      </c>
    </row>
    <row r="15" spans="1:24" ht="30.75" customHeight="1" x14ac:dyDescent="0.2">
      <c r="A15" s="47" t="str">
        <f>+'[1]Access-Fev'!A15</f>
        <v>12101</v>
      </c>
      <c r="B15" s="48" t="str">
        <f>+'[1]Access-Fev'!B15</f>
        <v>JUSTICA FEDERAL DE PRIMEIRO GRAU</v>
      </c>
      <c r="C15" s="47" t="str">
        <f>CONCATENATE('[1]Access-Fev'!C15,".",'[1]Access-Fev'!D15)</f>
        <v>02.122</v>
      </c>
      <c r="D15" s="47" t="str">
        <f>CONCATENATE('[1]Access-Fev'!E15,".",'[1]Access-Fev'!G15)</f>
        <v>0569.11RQ</v>
      </c>
      <c r="E15" s="48" t="str">
        <f>+'[1]Access-Fev'!F15</f>
        <v>PRESTACAO JURISDICIONAL NA JUSTICA FEDERAL</v>
      </c>
      <c r="F15" s="48" t="str">
        <f>+'[1]Access-Fev'!H15</f>
        <v>REFORMA DO FORUM FEDERAL DE EXECUCOES FISCAIS DE SAO PAULO -</v>
      </c>
      <c r="G15" s="47" t="str">
        <f>IF('[1]Access-Fev'!I15="1","F","S")</f>
        <v>F</v>
      </c>
      <c r="H15" s="47" t="str">
        <f>+'[1]Access-Fev'!J15</f>
        <v>0100</v>
      </c>
      <c r="I15" s="48" t="str">
        <f>+'[1]Access-Fev'!K15</f>
        <v>RECURSOS ORDINARIOS</v>
      </c>
      <c r="J15" s="47" t="str">
        <f>+'[1]Access-Fev'!L15</f>
        <v>4</v>
      </c>
      <c r="K15" s="50"/>
      <c r="L15" s="50"/>
      <c r="M15" s="50"/>
      <c r="N15" s="50">
        <v>0</v>
      </c>
      <c r="O15" s="50"/>
      <c r="P15" s="52">
        <f>'[1]Access-Fev'!M15</f>
        <v>415000</v>
      </c>
      <c r="Q15" s="52"/>
      <c r="R15" s="52">
        <f t="shared" si="0"/>
        <v>415000</v>
      </c>
      <c r="S15" s="52">
        <f>'[1]Access-Fev'!N15</f>
        <v>0</v>
      </c>
      <c r="T15" s="53">
        <f t="shared" si="1"/>
        <v>0</v>
      </c>
      <c r="U15" s="52">
        <f>'[1]Access-Fev'!O15</f>
        <v>0</v>
      </c>
      <c r="V15" s="53">
        <f t="shared" si="2"/>
        <v>0</v>
      </c>
      <c r="W15" s="52">
        <f>'[1]Access-Fev'!P15</f>
        <v>0</v>
      </c>
      <c r="X15" s="53">
        <f t="shared" si="3"/>
        <v>0</v>
      </c>
    </row>
    <row r="16" spans="1:24" ht="30.75" customHeight="1" x14ac:dyDescent="0.2">
      <c r="A16" s="47" t="str">
        <f>+'[1]Access-Fev'!A16</f>
        <v>12101</v>
      </c>
      <c r="B16" s="48" t="str">
        <f>+'[1]Access-Fev'!B16</f>
        <v>JUSTICA FEDERAL DE PRIMEIRO GRAU</v>
      </c>
      <c r="C16" s="47" t="str">
        <f>CONCATENATE('[1]Access-Fev'!C16,".",'[1]Access-Fev'!D16)</f>
        <v>02.122</v>
      </c>
      <c r="D16" s="47" t="str">
        <f>CONCATENATE('[1]Access-Fev'!E16,".",'[1]Access-Fev'!G16)</f>
        <v>0569.12S9</v>
      </c>
      <c r="E16" s="48" t="str">
        <f>+'[1]Access-Fev'!F16</f>
        <v>PRESTACAO JURISDICIONAL NA JUSTICA FEDERAL</v>
      </c>
      <c r="F16" s="48" t="str">
        <f>+'[1]Access-Fev'!H16</f>
        <v>REFORMA DO FORUM FEDERAL CRIMINAL E PREVIDENCIARIO DE SAO PA</v>
      </c>
      <c r="G16" s="47" t="str">
        <f>IF('[1]Access-Fev'!I16="1","F","S")</f>
        <v>F</v>
      </c>
      <c r="H16" s="47" t="str">
        <f>+'[1]Access-Fev'!J16</f>
        <v>0100</v>
      </c>
      <c r="I16" s="48" t="str">
        <f>+'[1]Access-Fev'!K16</f>
        <v>RECURSOS ORDINARIOS</v>
      </c>
      <c r="J16" s="47" t="str">
        <f>+'[1]Access-Fev'!L16</f>
        <v>4</v>
      </c>
      <c r="K16" s="52"/>
      <c r="L16" s="52"/>
      <c r="M16" s="52"/>
      <c r="N16" s="50">
        <v>0</v>
      </c>
      <c r="O16" s="52"/>
      <c r="P16" s="52">
        <f>'[1]Access-Fev'!M16</f>
        <v>2872200</v>
      </c>
      <c r="Q16" s="52"/>
      <c r="R16" s="52">
        <f t="shared" si="0"/>
        <v>2872200</v>
      </c>
      <c r="S16" s="52">
        <f>'[1]Access-Fev'!N16</f>
        <v>0</v>
      </c>
      <c r="T16" s="53">
        <f t="shared" si="1"/>
        <v>0</v>
      </c>
      <c r="U16" s="52">
        <f>'[1]Access-Fev'!O16</f>
        <v>0</v>
      </c>
      <c r="V16" s="53">
        <f t="shared" si="2"/>
        <v>0</v>
      </c>
      <c r="W16" s="52">
        <f>'[1]Access-Fev'!P16</f>
        <v>0</v>
      </c>
      <c r="X16" s="53">
        <f t="shared" si="3"/>
        <v>0</v>
      </c>
    </row>
    <row r="17" spans="1:24" ht="30.75" customHeight="1" x14ac:dyDescent="0.2">
      <c r="A17" s="47" t="str">
        <f>+'[1]Access-Fev'!A17</f>
        <v>12101</v>
      </c>
      <c r="B17" s="48" t="str">
        <f>+'[1]Access-Fev'!B17</f>
        <v>JUSTICA FEDERAL DE PRIMEIRO GRAU</v>
      </c>
      <c r="C17" s="47" t="str">
        <f>CONCATENATE('[1]Access-Fev'!C17,".",'[1]Access-Fev'!D17)</f>
        <v>02.122</v>
      </c>
      <c r="D17" s="47" t="str">
        <f>CONCATENATE('[1]Access-Fev'!E17,".",'[1]Access-Fev'!G17)</f>
        <v>0569.13FR</v>
      </c>
      <c r="E17" s="48" t="str">
        <f>+'[1]Access-Fev'!F17</f>
        <v>PRESTACAO JURISDICIONAL NA JUSTICA FEDERAL</v>
      </c>
      <c r="F17" s="48" t="str">
        <f>+'[1]Access-Fev'!H17</f>
        <v>REFORMA DO FORUM FEDERAL DE RIBEIRAO PRETO - SP</v>
      </c>
      <c r="G17" s="47" t="str">
        <f>IF('[1]Access-Fev'!I17="1","F","S")</f>
        <v>F</v>
      </c>
      <c r="H17" s="47" t="str">
        <f>+'[1]Access-Fev'!J17</f>
        <v>0100</v>
      </c>
      <c r="I17" s="48" t="str">
        <f>+'[1]Access-Fev'!K17</f>
        <v>RECURSOS ORDINARIOS</v>
      </c>
      <c r="J17" s="47" t="str">
        <f>+'[1]Access-Fev'!L17</f>
        <v>4</v>
      </c>
      <c r="K17" s="52"/>
      <c r="L17" s="52"/>
      <c r="M17" s="52"/>
      <c r="N17" s="50">
        <v>0</v>
      </c>
      <c r="O17" s="52"/>
      <c r="P17" s="52">
        <f>'[1]Access-Fev'!M17</f>
        <v>960000</v>
      </c>
      <c r="Q17" s="52"/>
      <c r="R17" s="52">
        <f t="shared" si="0"/>
        <v>960000</v>
      </c>
      <c r="S17" s="52">
        <f>'[1]Access-Fev'!N17</f>
        <v>0</v>
      </c>
      <c r="T17" s="53">
        <f t="shared" si="1"/>
        <v>0</v>
      </c>
      <c r="U17" s="52">
        <f>'[1]Access-Fev'!O17</f>
        <v>0</v>
      </c>
      <c r="V17" s="53">
        <f t="shared" si="2"/>
        <v>0</v>
      </c>
      <c r="W17" s="52">
        <f>'[1]Access-Fev'!P17</f>
        <v>0</v>
      </c>
      <c r="X17" s="53">
        <f t="shared" si="3"/>
        <v>0</v>
      </c>
    </row>
    <row r="18" spans="1:24" ht="30.75" customHeight="1" x14ac:dyDescent="0.2">
      <c r="A18" s="47" t="str">
        <f>+'[1]Access-Fev'!A18</f>
        <v>12101</v>
      </c>
      <c r="B18" s="48" t="str">
        <f>+'[1]Access-Fev'!B18</f>
        <v>JUSTICA FEDERAL DE PRIMEIRO GRAU</v>
      </c>
      <c r="C18" s="47" t="str">
        <f>CONCATENATE('[1]Access-Fev'!C18,".",'[1]Access-Fev'!D18)</f>
        <v>02.122</v>
      </c>
      <c r="D18" s="47" t="str">
        <f>CONCATENATE('[1]Access-Fev'!E18,".",'[1]Access-Fev'!G18)</f>
        <v>0569.14YN</v>
      </c>
      <c r="E18" s="48" t="str">
        <f>+'[1]Access-Fev'!F18</f>
        <v>PRESTACAO JURISDICIONAL NA JUSTICA FEDERAL</v>
      </c>
      <c r="F18" s="48" t="str">
        <f>+'[1]Access-Fev'!H18</f>
        <v>REFORMA DO FORUM FEDERAL CIVEL DE SAO PAULO - SP</v>
      </c>
      <c r="G18" s="47" t="str">
        <f>IF('[1]Access-Fev'!I18="1","F","S")</f>
        <v>F</v>
      </c>
      <c r="H18" s="47" t="str">
        <f>+'[1]Access-Fev'!J18</f>
        <v>0100</v>
      </c>
      <c r="I18" s="48" t="str">
        <f>+'[1]Access-Fev'!K18</f>
        <v>RECURSOS ORDINARIOS</v>
      </c>
      <c r="J18" s="47" t="str">
        <f>+'[1]Access-Fev'!L18</f>
        <v>4</v>
      </c>
      <c r="K18" s="52"/>
      <c r="L18" s="52"/>
      <c r="M18" s="52"/>
      <c r="N18" s="50">
        <v>0</v>
      </c>
      <c r="O18" s="52"/>
      <c r="P18" s="52">
        <f>'[1]Access-Fev'!M18</f>
        <v>840000</v>
      </c>
      <c r="Q18" s="52"/>
      <c r="R18" s="52">
        <f t="shared" si="0"/>
        <v>840000</v>
      </c>
      <c r="S18" s="52">
        <f>'[1]Access-Fev'!N18</f>
        <v>0</v>
      </c>
      <c r="T18" s="53">
        <f t="shared" si="1"/>
        <v>0</v>
      </c>
      <c r="U18" s="52">
        <f>'[1]Access-Fev'!O18</f>
        <v>0</v>
      </c>
      <c r="V18" s="53">
        <f t="shared" si="2"/>
        <v>0</v>
      </c>
      <c r="W18" s="52">
        <f>'[1]Access-Fev'!P18</f>
        <v>0</v>
      </c>
      <c r="X18" s="53">
        <f t="shared" si="3"/>
        <v>0</v>
      </c>
    </row>
    <row r="19" spans="1:24" ht="30.75" customHeight="1" x14ac:dyDescent="0.2">
      <c r="A19" s="47" t="str">
        <f>+'[1]Access-Fev'!A19</f>
        <v>12101</v>
      </c>
      <c r="B19" s="48" t="str">
        <f>+'[1]Access-Fev'!B19</f>
        <v>JUSTICA FEDERAL DE PRIMEIRO GRAU</v>
      </c>
      <c r="C19" s="47" t="str">
        <f>CONCATENATE('[1]Access-Fev'!C19,".",'[1]Access-Fev'!D19)</f>
        <v>02.122</v>
      </c>
      <c r="D19" s="47" t="str">
        <f>CONCATENATE('[1]Access-Fev'!E19,".",'[1]Access-Fev'!G19)</f>
        <v>0569.14YO</v>
      </c>
      <c r="E19" s="48" t="str">
        <f>+'[1]Access-Fev'!F19</f>
        <v>PRESTACAO JURISDICIONAL NA JUSTICA FEDERAL</v>
      </c>
      <c r="F19" s="48" t="str">
        <f>+'[1]Access-Fev'!H19</f>
        <v>REFORMA DA SEDE ADMINISTRATIVA DA JUSTICA FEDERAL DE SAO PAU</v>
      </c>
      <c r="G19" s="47" t="str">
        <f>IF('[1]Access-Fev'!I19="1","F","S")</f>
        <v>F</v>
      </c>
      <c r="H19" s="47" t="str">
        <f>+'[1]Access-Fev'!J19</f>
        <v>0100</v>
      </c>
      <c r="I19" s="48" t="str">
        <f>+'[1]Access-Fev'!K19</f>
        <v>RECURSOS ORDINARIOS</v>
      </c>
      <c r="J19" s="47" t="str">
        <f>+'[1]Access-Fev'!L19</f>
        <v>4</v>
      </c>
      <c r="K19" s="52"/>
      <c r="L19" s="52"/>
      <c r="M19" s="52"/>
      <c r="N19" s="50">
        <v>0</v>
      </c>
      <c r="O19" s="52"/>
      <c r="P19" s="52">
        <f>'[1]Access-Fev'!M19</f>
        <v>960000</v>
      </c>
      <c r="Q19" s="52"/>
      <c r="R19" s="52">
        <f t="shared" si="0"/>
        <v>960000</v>
      </c>
      <c r="S19" s="52">
        <f>'[1]Access-Fev'!N19</f>
        <v>0</v>
      </c>
      <c r="T19" s="53">
        <f t="shared" si="1"/>
        <v>0</v>
      </c>
      <c r="U19" s="52">
        <f>'[1]Access-Fev'!O19</f>
        <v>0</v>
      </c>
      <c r="V19" s="53">
        <f t="shared" si="2"/>
        <v>0</v>
      </c>
      <c r="W19" s="52">
        <f>'[1]Access-Fev'!P19</f>
        <v>0</v>
      </c>
      <c r="X19" s="53">
        <f t="shared" si="3"/>
        <v>0</v>
      </c>
    </row>
    <row r="20" spans="1:24" ht="30.75" customHeight="1" x14ac:dyDescent="0.2">
      <c r="A20" s="47" t="str">
        <f>+'[1]Access-Fev'!A20</f>
        <v>12101</v>
      </c>
      <c r="B20" s="48" t="str">
        <f>+'[1]Access-Fev'!B20</f>
        <v>JUSTICA FEDERAL DE PRIMEIRO GRAU</v>
      </c>
      <c r="C20" s="47" t="str">
        <f>CONCATENATE('[1]Access-Fev'!C20,".",'[1]Access-Fev'!D20)</f>
        <v>02.122</v>
      </c>
      <c r="D20" s="47" t="str">
        <f>CONCATENATE('[1]Access-Fev'!E20,".",'[1]Access-Fev'!G20)</f>
        <v>0569.158T</v>
      </c>
      <c r="E20" s="48" t="str">
        <f>+'[1]Access-Fev'!F20</f>
        <v>PRESTACAO JURISDICIONAL NA JUSTICA FEDERAL</v>
      </c>
      <c r="F20" s="48" t="str">
        <f>+'[1]Access-Fev'!H20</f>
        <v>REFORMA DO JUIZADO ESPECIAL FEDERAL DE SAO PAULO - SP - 2. E</v>
      </c>
      <c r="G20" s="47" t="str">
        <f>IF('[1]Access-Fev'!I20="1","F","S")</f>
        <v>F</v>
      </c>
      <c r="H20" s="47" t="str">
        <f>+'[1]Access-Fev'!J20</f>
        <v>0100</v>
      </c>
      <c r="I20" s="48" t="str">
        <f>+'[1]Access-Fev'!K20</f>
        <v>RECURSOS ORDINARIOS</v>
      </c>
      <c r="J20" s="47" t="str">
        <f>+'[1]Access-Fev'!L20</f>
        <v>4</v>
      </c>
      <c r="K20" s="52"/>
      <c r="L20" s="52"/>
      <c r="M20" s="52"/>
      <c r="N20" s="50">
        <v>0</v>
      </c>
      <c r="O20" s="52"/>
      <c r="P20" s="52">
        <f>'[1]Access-Fev'!M20</f>
        <v>720000</v>
      </c>
      <c r="Q20" s="52"/>
      <c r="R20" s="52">
        <f t="shared" si="0"/>
        <v>720000</v>
      </c>
      <c r="S20" s="52">
        <f>'[1]Access-Fev'!N20</f>
        <v>0</v>
      </c>
      <c r="T20" s="53">
        <f t="shared" si="1"/>
        <v>0</v>
      </c>
      <c r="U20" s="52">
        <f>'[1]Access-Fev'!O20</f>
        <v>0</v>
      </c>
      <c r="V20" s="53">
        <f t="shared" si="2"/>
        <v>0</v>
      </c>
      <c r="W20" s="52">
        <f>'[1]Access-Fev'!P20</f>
        <v>0</v>
      </c>
      <c r="X20" s="53">
        <f t="shared" si="3"/>
        <v>0</v>
      </c>
    </row>
    <row r="21" spans="1:24" ht="30.75" customHeight="1" x14ac:dyDescent="0.2">
      <c r="A21" s="47" t="str">
        <f>+'[1]Access-Fev'!A21</f>
        <v>12101</v>
      </c>
      <c r="B21" s="48" t="str">
        <f>+'[1]Access-Fev'!B21</f>
        <v>JUSTICA FEDERAL DE PRIMEIRO GRAU</v>
      </c>
      <c r="C21" s="47" t="str">
        <f>CONCATENATE('[1]Access-Fev'!C21,".",'[1]Access-Fev'!D21)</f>
        <v>02.122</v>
      </c>
      <c r="D21" s="47" t="str">
        <f>CONCATENATE('[1]Access-Fev'!E21,".",'[1]Access-Fev'!G21)</f>
        <v>0569.15FY</v>
      </c>
      <c r="E21" s="48" t="str">
        <f>+'[1]Access-Fev'!F21</f>
        <v>PRESTACAO JURISDICIONAL NA JUSTICA FEDERAL</v>
      </c>
      <c r="F21" s="48" t="str">
        <f>+'[1]Access-Fev'!H21</f>
        <v>REFORMA DO FORUM FEDERAL DE SAO JOSE DO RIO PRETO - SP</v>
      </c>
      <c r="G21" s="47" t="str">
        <f>IF('[1]Access-Fev'!I21="1","F","S")</f>
        <v>F</v>
      </c>
      <c r="H21" s="47" t="str">
        <f>+'[1]Access-Fev'!J21</f>
        <v>0100</v>
      </c>
      <c r="I21" s="48" t="str">
        <f>+'[1]Access-Fev'!K21</f>
        <v>RECURSOS ORDINARIOS</v>
      </c>
      <c r="J21" s="47" t="str">
        <f>+'[1]Access-Fev'!L21</f>
        <v>4</v>
      </c>
      <c r="K21" s="52"/>
      <c r="L21" s="52"/>
      <c r="M21" s="52"/>
      <c r="N21" s="50">
        <v>0</v>
      </c>
      <c r="O21" s="52"/>
      <c r="P21" s="52">
        <f>'[1]Access-Fev'!M21</f>
        <v>0</v>
      </c>
      <c r="Q21" s="52"/>
      <c r="R21" s="52">
        <f t="shared" si="0"/>
        <v>0</v>
      </c>
      <c r="S21" s="52">
        <f>'[1]Access-Fev'!N21</f>
        <v>0</v>
      </c>
      <c r="T21" s="53">
        <f t="shared" si="1"/>
        <v>0</v>
      </c>
      <c r="U21" s="52">
        <f>'[1]Access-Fev'!O21</f>
        <v>0</v>
      </c>
      <c r="V21" s="53">
        <f t="shared" si="2"/>
        <v>0</v>
      </c>
      <c r="W21" s="52">
        <f>'[1]Access-Fev'!P21</f>
        <v>0</v>
      </c>
      <c r="X21" s="53">
        <f t="shared" si="3"/>
        <v>0</v>
      </c>
    </row>
    <row r="22" spans="1:24" ht="30.75" customHeight="1" x14ac:dyDescent="0.2">
      <c r="A22" s="47" t="str">
        <f>+'[1]Access-Fev'!A22</f>
        <v>12101</v>
      </c>
      <c r="B22" s="48" t="str">
        <f>+'[1]Access-Fev'!B22</f>
        <v>JUSTICA FEDERAL DE PRIMEIRO GRAU</v>
      </c>
      <c r="C22" s="47" t="str">
        <f>CONCATENATE('[1]Access-Fev'!C22,".",'[1]Access-Fev'!D22)</f>
        <v>02.122</v>
      </c>
      <c r="D22" s="47" t="str">
        <f>CONCATENATE('[1]Access-Fev'!E22,".",'[1]Access-Fev'!G22)</f>
        <v>0569.15FZ</v>
      </c>
      <c r="E22" s="48" t="str">
        <f>+'[1]Access-Fev'!F22</f>
        <v>PRESTACAO JURISDICIONAL NA JUSTICA FEDERAL</v>
      </c>
      <c r="F22" s="48" t="str">
        <f>+'[1]Access-Fev'!H22</f>
        <v>REFORMA DO FORUM FEDERAL DE PRESIDENTE PRUDENTE - SP</v>
      </c>
      <c r="G22" s="47" t="str">
        <f>IF('[1]Access-Fev'!I22="1","F","S")</f>
        <v>F</v>
      </c>
      <c r="H22" s="47" t="str">
        <f>+'[1]Access-Fev'!J22</f>
        <v>0100</v>
      </c>
      <c r="I22" s="48" t="str">
        <f>+'[1]Access-Fev'!K22</f>
        <v>RECURSOS ORDINARIOS</v>
      </c>
      <c r="J22" s="47" t="str">
        <f>+'[1]Access-Fev'!L22</f>
        <v>4</v>
      </c>
      <c r="K22" s="52"/>
      <c r="L22" s="52"/>
      <c r="M22" s="52"/>
      <c r="N22" s="50">
        <v>0</v>
      </c>
      <c r="O22" s="52"/>
      <c r="P22" s="52">
        <f>'[1]Access-Fev'!M22</f>
        <v>180000</v>
      </c>
      <c r="Q22" s="52"/>
      <c r="R22" s="52">
        <f t="shared" si="0"/>
        <v>180000</v>
      </c>
      <c r="S22" s="52">
        <f>'[1]Access-Fev'!N22</f>
        <v>0</v>
      </c>
      <c r="T22" s="53">
        <f t="shared" si="1"/>
        <v>0</v>
      </c>
      <c r="U22" s="52">
        <f>'[1]Access-Fev'!O22</f>
        <v>0</v>
      </c>
      <c r="V22" s="53">
        <f t="shared" si="2"/>
        <v>0</v>
      </c>
      <c r="W22" s="52">
        <f>'[1]Access-Fev'!P22</f>
        <v>0</v>
      </c>
      <c r="X22" s="53">
        <f t="shared" si="3"/>
        <v>0</v>
      </c>
    </row>
    <row r="23" spans="1:24" ht="30.75" customHeight="1" x14ac:dyDescent="0.2">
      <c r="A23" s="47" t="str">
        <f>+'[1]Access-Fev'!A23</f>
        <v>12101</v>
      </c>
      <c r="B23" s="48" t="str">
        <f>+'[1]Access-Fev'!B23</f>
        <v>JUSTICA FEDERAL DE PRIMEIRO GRAU</v>
      </c>
      <c r="C23" s="47" t="str">
        <f>CONCATENATE('[1]Access-Fev'!C23,".",'[1]Access-Fev'!D23)</f>
        <v>02.122</v>
      </c>
      <c r="D23" s="47" t="str">
        <f>CONCATENATE('[1]Access-Fev'!E23,".",'[1]Access-Fev'!G23)</f>
        <v>0569.20TP</v>
      </c>
      <c r="E23" s="48" t="str">
        <f>+'[1]Access-Fev'!F23</f>
        <v>PRESTACAO JURISDICIONAL NA JUSTICA FEDERAL</v>
      </c>
      <c r="F23" s="48" t="str">
        <f>+'[1]Access-Fev'!H23</f>
        <v>PESSOAL ATIVO DA UNIAO</v>
      </c>
      <c r="G23" s="47" t="str">
        <f>IF('[1]Access-Fev'!I23="1","F","S")</f>
        <v>F</v>
      </c>
      <c r="H23" s="47" t="str">
        <f>+'[1]Access-Fev'!J23</f>
        <v>0100</v>
      </c>
      <c r="I23" s="48" t="str">
        <f>+'[1]Access-Fev'!K23</f>
        <v>RECURSOS ORDINARIOS</v>
      </c>
      <c r="J23" s="47" t="str">
        <f>+'[1]Access-Fev'!L23</f>
        <v>1</v>
      </c>
      <c r="K23" s="52"/>
      <c r="L23" s="52"/>
      <c r="M23" s="52"/>
      <c r="N23" s="50">
        <v>0</v>
      </c>
      <c r="O23" s="52"/>
      <c r="P23" s="52">
        <f>'[1]Access-Fev'!M23</f>
        <v>165870373.11000001</v>
      </c>
      <c r="Q23" s="52"/>
      <c r="R23" s="52">
        <f t="shared" si="0"/>
        <v>165870373.11000001</v>
      </c>
      <c r="S23" s="52">
        <f>'[1]Access-Fev'!N23</f>
        <v>165870373.11000001</v>
      </c>
      <c r="T23" s="53">
        <f t="shared" si="1"/>
        <v>1</v>
      </c>
      <c r="U23" s="52">
        <f>'[1]Access-Fev'!O23</f>
        <v>165720708.37</v>
      </c>
      <c r="V23" s="53">
        <f t="shared" si="2"/>
        <v>0.9990977005887558</v>
      </c>
      <c r="W23" s="52">
        <f>'[1]Access-Fev'!P23</f>
        <v>164168005.99000001</v>
      </c>
      <c r="X23" s="53">
        <f t="shared" si="3"/>
        <v>0.98973676197815597</v>
      </c>
    </row>
    <row r="24" spans="1:24" ht="30.75" customHeight="1" x14ac:dyDescent="0.2">
      <c r="A24" s="47" t="str">
        <f>+'[1]Access-Fev'!A24</f>
        <v>12101</v>
      </c>
      <c r="B24" s="48" t="str">
        <f>+'[1]Access-Fev'!B24</f>
        <v>JUSTICA FEDERAL DE PRIMEIRO GRAU</v>
      </c>
      <c r="C24" s="47" t="str">
        <f>CONCATENATE('[1]Access-Fev'!C24,".",'[1]Access-Fev'!D24)</f>
        <v>02.122</v>
      </c>
      <c r="D24" s="47" t="str">
        <f>CONCATENATE('[1]Access-Fev'!E24,".",'[1]Access-Fev'!G24)</f>
        <v>0569.216H</v>
      </c>
      <c r="E24" s="48" t="str">
        <f>+'[1]Access-Fev'!F24</f>
        <v>PRESTACAO JURISDICIONAL NA JUSTICA FEDERAL</v>
      </c>
      <c r="F24" s="48" t="str">
        <f>+'[1]Access-Fev'!H24</f>
        <v>AJUDA DE CUSTO PARA MORADIA OU AUXILIO-MORADIA A AGENTES PUB</v>
      </c>
      <c r="G24" s="47" t="str">
        <f>IF('[1]Access-Fev'!I24="1","F","S")</f>
        <v>F</v>
      </c>
      <c r="H24" s="47" t="str">
        <f>+'[1]Access-Fev'!J24</f>
        <v>0100</v>
      </c>
      <c r="I24" s="48" t="str">
        <f>+'[1]Access-Fev'!K24</f>
        <v>RECURSOS ORDINARIOS</v>
      </c>
      <c r="J24" s="47" t="str">
        <f>+'[1]Access-Fev'!L24</f>
        <v>3</v>
      </c>
      <c r="K24" s="52"/>
      <c r="L24" s="52"/>
      <c r="M24" s="52"/>
      <c r="N24" s="50">
        <v>0</v>
      </c>
      <c r="O24" s="52"/>
      <c r="P24" s="52">
        <f>'[1]Access-Fev'!M24</f>
        <v>2666870.37</v>
      </c>
      <c r="Q24" s="52"/>
      <c r="R24" s="52">
        <f t="shared" si="0"/>
        <v>2666870.37</v>
      </c>
      <c r="S24" s="52">
        <f>'[1]Access-Fev'!N24</f>
        <v>2666870.37</v>
      </c>
      <c r="T24" s="53">
        <f t="shared" si="1"/>
        <v>1</v>
      </c>
      <c r="U24" s="52">
        <f>'[1]Access-Fev'!O24</f>
        <v>2666870.37</v>
      </c>
      <c r="V24" s="53">
        <f t="shared" si="2"/>
        <v>1</v>
      </c>
      <c r="W24" s="52">
        <f>'[1]Access-Fev'!P24</f>
        <v>2666870.37</v>
      </c>
      <c r="X24" s="53">
        <f t="shared" si="3"/>
        <v>1</v>
      </c>
    </row>
    <row r="25" spans="1:24" ht="30.75" customHeight="1" x14ac:dyDescent="0.2">
      <c r="A25" s="47" t="str">
        <f>+'[1]Access-Fev'!A25</f>
        <v>12101</v>
      </c>
      <c r="B25" s="48" t="str">
        <f>+'[1]Access-Fev'!B25</f>
        <v>JUSTICA FEDERAL DE PRIMEIRO GRAU</v>
      </c>
      <c r="C25" s="47" t="str">
        <f>CONCATENATE('[1]Access-Fev'!C25,".",'[1]Access-Fev'!D25)</f>
        <v>02.131</v>
      </c>
      <c r="D25" s="47" t="str">
        <f>CONCATENATE('[1]Access-Fev'!E25,".",'[1]Access-Fev'!G25)</f>
        <v>0569.2549</v>
      </c>
      <c r="E25" s="48" t="str">
        <f>+'[1]Access-Fev'!F25</f>
        <v>PRESTACAO JURISDICIONAL NA JUSTICA FEDERAL</v>
      </c>
      <c r="F25" s="48" t="str">
        <f>+'[1]Access-Fev'!H25</f>
        <v>COMUNICACAO E DIVULGACAO INSTITUCIONAL</v>
      </c>
      <c r="G25" s="47" t="str">
        <f>IF('[1]Access-Fev'!I25="1","F","S")</f>
        <v>F</v>
      </c>
      <c r="H25" s="47" t="str">
        <f>+'[1]Access-Fev'!J25</f>
        <v>0100</v>
      </c>
      <c r="I25" s="48" t="str">
        <f>+'[1]Access-Fev'!K25</f>
        <v>RECURSOS ORDINARIOS</v>
      </c>
      <c r="J25" s="47" t="str">
        <f>+'[1]Access-Fev'!L25</f>
        <v>4</v>
      </c>
      <c r="K25" s="52"/>
      <c r="L25" s="52"/>
      <c r="M25" s="52"/>
      <c r="N25" s="50">
        <v>0</v>
      </c>
      <c r="O25" s="52"/>
      <c r="P25" s="52">
        <f>'[1]Access-Fev'!M25</f>
        <v>20160</v>
      </c>
      <c r="Q25" s="52"/>
      <c r="R25" s="52">
        <f t="shared" si="0"/>
        <v>20160</v>
      </c>
      <c r="S25" s="52">
        <f>'[1]Access-Fev'!N25</f>
        <v>0</v>
      </c>
      <c r="T25" s="53">
        <f t="shared" si="1"/>
        <v>0</v>
      </c>
      <c r="U25" s="52">
        <f>'[1]Access-Fev'!O25</f>
        <v>0</v>
      </c>
      <c r="V25" s="53">
        <f t="shared" si="2"/>
        <v>0</v>
      </c>
      <c r="W25" s="52">
        <f>'[1]Access-Fev'!P25</f>
        <v>0</v>
      </c>
      <c r="X25" s="53">
        <f t="shared" si="3"/>
        <v>0</v>
      </c>
    </row>
    <row r="26" spans="1:24" ht="30.75" customHeight="1" x14ac:dyDescent="0.2">
      <c r="A26" s="47" t="str">
        <f>+'[1]Access-Fev'!A26</f>
        <v>12101</v>
      </c>
      <c r="B26" s="48" t="str">
        <f>+'[1]Access-Fev'!B26</f>
        <v>JUSTICA FEDERAL DE PRIMEIRO GRAU</v>
      </c>
      <c r="C26" s="47" t="str">
        <f>CONCATENATE('[1]Access-Fev'!C26,".",'[1]Access-Fev'!D26)</f>
        <v>02.131</v>
      </c>
      <c r="D26" s="47" t="str">
        <f>CONCATENATE('[1]Access-Fev'!E26,".",'[1]Access-Fev'!G26)</f>
        <v>0569.2549</v>
      </c>
      <c r="E26" s="48" t="str">
        <f>+'[1]Access-Fev'!F26</f>
        <v>PRESTACAO JURISDICIONAL NA JUSTICA FEDERAL</v>
      </c>
      <c r="F26" s="48" t="str">
        <f>+'[1]Access-Fev'!H26</f>
        <v>COMUNICACAO E DIVULGACAO INSTITUCIONAL</v>
      </c>
      <c r="G26" s="47" t="str">
        <f>IF('[1]Access-Fev'!I26="1","F","S")</f>
        <v>F</v>
      </c>
      <c r="H26" s="47" t="str">
        <f>+'[1]Access-Fev'!J26</f>
        <v>0100</v>
      </c>
      <c r="I26" s="48" t="str">
        <f>+'[1]Access-Fev'!K26</f>
        <v>RECURSOS ORDINARIOS</v>
      </c>
      <c r="J26" s="47" t="str">
        <f>+'[1]Access-Fev'!L26</f>
        <v>3</v>
      </c>
      <c r="K26" s="52"/>
      <c r="L26" s="52"/>
      <c r="M26" s="52"/>
      <c r="N26" s="50">
        <v>0</v>
      </c>
      <c r="O26" s="52"/>
      <c r="P26" s="52">
        <f>'[1]Access-Fev'!M26</f>
        <v>49300</v>
      </c>
      <c r="Q26" s="52"/>
      <c r="R26" s="52">
        <f t="shared" si="0"/>
        <v>49300</v>
      </c>
      <c r="S26" s="52">
        <f>'[1]Access-Fev'!N26</f>
        <v>0</v>
      </c>
      <c r="T26" s="53">
        <f t="shared" si="1"/>
        <v>0</v>
      </c>
      <c r="U26" s="52">
        <f>'[1]Access-Fev'!O26</f>
        <v>0</v>
      </c>
      <c r="V26" s="53">
        <f t="shared" si="2"/>
        <v>0</v>
      </c>
      <c r="W26" s="52">
        <f>'[1]Access-Fev'!P26</f>
        <v>0</v>
      </c>
      <c r="X26" s="53">
        <f t="shared" si="3"/>
        <v>0</v>
      </c>
    </row>
    <row r="27" spans="1:24" ht="30.75" customHeight="1" x14ac:dyDescent="0.2">
      <c r="A27" s="47" t="str">
        <f>+'[1]Access-Fev'!A27</f>
        <v>12101</v>
      </c>
      <c r="B27" s="48" t="str">
        <f>+'[1]Access-Fev'!B27</f>
        <v>JUSTICA FEDERAL DE PRIMEIRO GRAU</v>
      </c>
      <c r="C27" s="47" t="str">
        <f>CONCATENATE('[1]Access-Fev'!C27,".",'[1]Access-Fev'!D27)</f>
        <v>02.301</v>
      </c>
      <c r="D27" s="47" t="str">
        <f>CONCATENATE('[1]Access-Fev'!E27,".",'[1]Access-Fev'!G27)</f>
        <v>0569.2004</v>
      </c>
      <c r="E27" s="48" t="str">
        <f>+'[1]Access-Fev'!F27</f>
        <v>PRESTACAO JURISDICIONAL NA JUSTICA FEDERAL</v>
      </c>
      <c r="F27" s="48" t="str">
        <f>+'[1]Access-Fev'!H27</f>
        <v>ASSISTENCIA MEDICA E ODONTOLOGICA AOS SERVIDORES CIVIS, EMPR</v>
      </c>
      <c r="G27" s="47" t="str">
        <f>IF('[1]Access-Fev'!I27="1","F","S")</f>
        <v>S</v>
      </c>
      <c r="H27" s="47" t="str">
        <f>+'[1]Access-Fev'!J27</f>
        <v>0100</v>
      </c>
      <c r="I27" s="48" t="str">
        <f>+'[1]Access-Fev'!K27</f>
        <v>RECURSOS ORDINARIOS</v>
      </c>
      <c r="J27" s="47" t="str">
        <f>+'[1]Access-Fev'!L27</f>
        <v>4</v>
      </c>
      <c r="K27" s="52"/>
      <c r="L27" s="52"/>
      <c r="M27" s="52"/>
      <c r="N27" s="50">
        <v>0</v>
      </c>
      <c r="O27" s="52"/>
      <c r="P27" s="52">
        <f>'[1]Access-Fev'!M27</f>
        <v>66000</v>
      </c>
      <c r="Q27" s="52"/>
      <c r="R27" s="52">
        <f t="shared" si="0"/>
        <v>66000</v>
      </c>
      <c r="S27" s="52">
        <f>'[1]Access-Fev'!N27</f>
        <v>0</v>
      </c>
      <c r="T27" s="53">
        <f t="shared" si="1"/>
        <v>0</v>
      </c>
      <c r="U27" s="52">
        <f>'[1]Access-Fev'!O27</f>
        <v>0</v>
      </c>
      <c r="V27" s="53">
        <f t="shared" si="2"/>
        <v>0</v>
      </c>
      <c r="W27" s="52">
        <f>'[1]Access-Fev'!P27</f>
        <v>0</v>
      </c>
      <c r="X27" s="53">
        <f t="shared" si="3"/>
        <v>0</v>
      </c>
    </row>
    <row r="28" spans="1:24" ht="30.75" customHeight="1" x14ac:dyDescent="0.2">
      <c r="A28" s="47" t="str">
        <f>+'[1]Access-Fev'!A28</f>
        <v>12101</v>
      </c>
      <c r="B28" s="48" t="str">
        <f>+'[1]Access-Fev'!B28</f>
        <v>JUSTICA FEDERAL DE PRIMEIRO GRAU</v>
      </c>
      <c r="C28" s="47" t="str">
        <f>CONCATENATE('[1]Access-Fev'!C28,".",'[1]Access-Fev'!D28)</f>
        <v>02.301</v>
      </c>
      <c r="D28" s="47" t="str">
        <f>CONCATENATE('[1]Access-Fev'!E28,".",'[1]Access-Fev'!G28)</f>
        <v>0569.2004</v>
      </c>
      <c r="E28" s="48" t="str">
        <f>+'[1]Access-Fev'!F28</f>
        <v>PRESTACAO JURISDICIONAL NA JUSTICA FEDERAL</v>
      </c>
      <c r="F28" s="48" t="str">
        <f>+'[1]Access-Fev'!H28</f>
        <v>ASSISTENCIA MEDICA E ODONTOLOGICA AOS SERVIDORES CIVIS, EMPR</v>
      </c>
      <c r="G28" s="47" t="str">
        <f>IF('[1]Access-Fev'!I28="1","F","S")</f>
        <v>S</v>
      </c>
      <c r="H28" s="47" t="str">
        <f>+'[1]Access-Fev'!J28</f>
        <v>0100</v>
      </c>
      <c r="I28" s="48" t="str">
        <f>+'[1]Access-Fev'!K28</f>
        <v>RECURSOS ORDINARIOS</v>
      </c>
      <c r="J28" s="47" t="str">
        <f>+'[1]Access-Fev'!L28</f>
        <v>3</v>
      </c>
      <c r="K28" s="52"/>
      <c r="L28" s="52"/>
      <c r="M28" s="52"/>
      <c r="N28" s="50">
        <v>0</v>
      </c>
      <c r="O28" s="52"/>
      <c r="P28" s="52">
        <f>'[1]Access-Fev'!M28</f>
        <v>29495640</v>
      </c>
      <c r="Q28" s="52"/>
      <c r="R28" s="52">
        <f t="shared" si="0"/>
        <v>29495640</v>
      </c>
      <c r="S28" s="52">
        <f>'[1]Access-Fev'!N28</f>
        <v>27129771</v>
      </c>
      <c r="T28" s="53">
        <f t="shared" si="1"/>
        <v>0.91978919596252195</v>
      </c>
      <c r="U28" s="52">
        <f>'[1]Access-Fev'!O28</f>
        <v>693999.28</v>
      </c>
      <c r="V28" s="53">
        <f t="shared" si="2"/>
        <v>2.3528876810267552E-2</v>
      </c>
      <c r="W28" s="52">
        <f>'[1]Access-Fev'!P28</f>
        <v>693999.28</v>
      </c>
      <c r="X28" s="53">
        <f t="shared" si="3"/>
        <v>2.3528876810267552E-2</v>
      </c>
    </row>
    <row r="29" spans="1:24" ht="30.75" customHeight="1" x14ac:dyDescent="0.2">
      <c r="A29" s="47" t="str">
        <f>+'[1]Access-Fev'!A29</f>
        <v>12101</v>
      </c>
      <c r="B29" s="48" t="str">
        <f>+'[1]Access-Fev'!B29</f>
        <v>JUSTICA FEDERAL DE PRIMEIRO GRAU</v>
      </c>
      <c r="C29" s="47" t="str">
        <f>CONCATENATE('[1]Access-Fev'!C29,".",'[1]Access-Fev'!D29)</f>
        <v>02.331</v>
      </c>
      <c r="D29" s="47" t="str">
        <f>CONCATENATE('[1]Access-Fev'!E29,".",'[1]Access-Fev'!G29)</f>
        <v>0569.00M1</v>
      </c>
      <c r="E29" s="48" t="str">
        <f>+'[1]Access-Fev'!F29</f>
        <v>PRESTACAO JURISDICIONAL NA JUSTICA FEDERAL</v>
      </c>
      <c r="F29" s="48" t="str">
        <f>+'[1]Access-Fev'!H29</f>
        <v>BENEFICIOS ASSISTENCIAIS DECORRENTES DO AUXILIO-FUNERAL E NA</v>
      </c>
      <c r="G29" s="47" t="str">
        <f>IF('[1]Access-Fev'!I29="1","F","S")</f>
        <v>F</v>
      </c>
      <c r="H29" s="47" t="str">
        <f>+'[1]Access-Fev'!J29</f>
        <v>0100</v>
      </c>
      <c r="I29" s="48" t="str">
        <f>+'[1]Access-Fev'!K29</f>
        <v>RECURSOS ORDINARIOS</v>
      </c>
      <c r="J29" s="47" t="str">
        <f>+'[1]Access-Fev'!L29</f>
        <v>3</v>
      </c>
      <c r="K29" s="52"/>
      <c r="L29" s="52"/>
      <c r="M29" s="52"/>
      <c r="N29" s="50">
        <v>0</v>
      </c>
      <c r="O29" s="52"/>
      <c r="P29" s="52">
        <f>'[1]Access-Fev'!M29</f>
        <v>32173.57</v>
      </c>
      <c r="Q29" s="52"/>
      <c r="R29" s="52">
        <f t="shared" si="0"/>
        <v>32173.57</v>
      </c>
      <c r="S29" s="52">
        <f>'[1]Access-Fev'!N29</f>
        <v>32173.57</v>
      </c>
      <c r="T29" s="53">
        <f t="shared" si="1"/>
        <v>1</v>
      </c>
      <c r="U29" s="52">
        <f>'[1]Access-Fev'!O29</f>
        <v>32173.57</v>
      </c>
      <c r="V29" s="53">
        <f t="shared" si="2"/>
        <v>1</v>
      </c>
      <c r="W29" s="52">
        <f>'[1]Access-Fev'!P29</f>
        <v>32173.57</v>
      </c>
      <c r="X29" s="53">
        <f t="shared" si="3"/>
        <v>1</v>
      </c>
    </row>
    <row r="30" spans="1:24" ht="30.75" customHeight="1" x14ac:dyDescent="0.2">
      <c r="A30" s="47" t="str">
        <f>+'[1]Access-Fev'!A30</f>
        <v>12101</v>
      </c>
      <c r="B30" s="48" t="str">
        <f>+'[1]Access-Fev'!B30</f>
        <v>JUSTICA FEDERAL DE PRIMEIRO GRAU</v>
      </c>
      <c r="C30" s="47" t="str">
        <f>CONCATENATE('[1]Access-Fev'!C30,".",'[1]Access-Fev'!D30)</f>
        <v>02.331</v>
      </c>
      <c r="D30" s="47" t="str">
        <f>CONCATENATE('[1]Access-Fev'!E30,".",'[1]Access-Fev'!G30)</f>
        <v>0569.2010</v>
      </c>
      <c r="E30" s="48" t="str">
        <f>+'[1]Access-Fev'!F30</f>
        <v>PRESTACAO JURISDICIONAL NA JUSTICA FEDERAL</v>
      </c>
      <c r="F30" s="48" t="str">
        <f>+'[1]Access-Fev'!H30</f>
        <v>ASSISTENCIA PRE-ESCOLAR AOS DEPENDENTES DOS SERVIDORES CIVIS</v>
      </c>
      <c r="G30" s="47" t="str">
        <f>IF('[1]Access-Fev'!I30="1","F","S")</f>
        <v>F</v>
      </c>
      <c r="H30" s="47" t="str">
        <f>+'[1]Access-Fev'!J30</f>
        <v>0100</v>
      </c>
      <c r="I30" s="48" t="str">
        <f>+'[1]Access-Fev'!K30</f>
        <v>RECURSOS ORDINARIOS</v>
      </c>
      <c r="J30" s="47" t="str">
        <f>+'[1]Access-Fev'!L30</f>
        <v>3</v>
      </c>
      <c r="K30" s="52"/>
      <c r="L30" s="52"/>
      <c r="M30" s="52"/>
      <c r="N30" s="50">
        <v>0</v>
      </c>
      <c r="O30" s="52"/>
      <c r="P30" s="52">
        <f>'[1]Access-Fev'!M30</f>
        <v>6423648</v>
      </c>
      <c r="Q30" s="52"/>
      <c r="R30" s="52">
        <f>N30-O30+P30+Q30</f>
        <v>6423648</v>
      </c>
      <c r="S30" s="52">
        <f>'[1]Access-Fev'!N30</f>
        <v>6423648</v>
      </c>
      <c r="T30" s="53">
        <f>IF(R30&gt;0,S30/R30,0)</f>
        <v>1</v>
      </c>
      <c r="U30" s="52">
        <f>'[1]Access-Fev'!O30</f>
        <v>980484.81</v>
      </c>
      <c r="V30" s="53">
        <f>IF(R30&gt;0,U30/R30,0)</f>
        <v>0.15263675873895954</v>
      </c>
      <c r="W30" s="52">
        <f>'[1]Access-Fev'!P30</f>
        <v>980484.81</v>
      </c>
      <c r="X30" s="53">
        <f>IF(R30&gt;0,W30/R30,0)</f>
        <v>0.15263675873895954</v>
      </c>
    </row>
    <row r="31" spans="1:24" ht="30.75" customHeight="1" x14ac:dyDescent="0.2">
      <c r="A31" s="47" t="str">
        <f>+'[1]Access-Fev'!A31</f>
        <v>12101</v>
      </c>
      <c r="B31" s="48" t="str">
        <f>+'[1]Access-Fev'!B31</f>
        <v>JUSTICA FEDERAL DE PRIMEIRO GRAU</v>
      </c>
      <c r="C31" s="47" t="str">
        <f>CONCATENATE('[1]Access-Fev'!C31,".",'[1]Access-Fev'!D31)</f>
        <v>02.331</v>
      </c>
      <c r="D31" s="47" t="str">
        <f>CONCATENATE('[1]Access-Fev'!E31,".",'[1]Access-Fev'!G31)</f>
        <v>0569.2011</v>
      </c>
      <c r="E31" s="48" t="str">
        <f>+'[1]Access-Fev'!F31</f>
        <v>PRESTACAO JURISDICIONAL NA JUSTICA FEDERAL</v>
      </c>
      <c r="F31" s="48" t="str">
        <f>+'[1]Access-Fev'!H31</f>
        <v>AUXILIO-TRANSPORTE AOS SERVIDORES CIVIS, EMPREGADOS E MILITA</v>
      </c>
      <c r="G31" s="47" t="str">
        <f>IF('[1]Access-Fev'!I31="1","F","S")</f>
        <v>F</v>
      </c>
      <c r="H31" s="47" t="str">
        <f>+'[1]Access-Fev'!J31</f>
        <v>0100</v>
      </c>
      <c r="I31" s="48" t="str">
        <f>+'[1]Access-Fev'!K31</f>
        <v>RECURSOS ORDINARIOS</v>
      </c>
      <c r="J31" s="47" t="str">
        <f>+'[1]Access-Fev'!L31</f>
        <v>3</v>
      </c>
      <c r="K31" s="52"/>
      <c r="L31" s="52"/>
      <c r="M31" s="52"/>
      <c r="N31" s="50">
        <v>0</v>
      </c>
      <c r="O31" s="52"/>
      <c r="P31" s="52">
        <f>'[1]Access-Fev'!M31</f>
        <v>2420000</v>
      </c>
      <c r="Q31" s="52"/>
      <c r="R31" s="52">
        <f>N31-O31+P31+Q31</f>
        <v>2420000</v>
      </c>
      <c r="S31" s="52">
        <f>'[1]Access-Fev'!N31</f>
        <v>2419999.92</v>
      </c>
      <c r="T31" s="53">
        <f>IF(R31&gt;0,S31/R31,0)</f>
        <v>0.99999996694214877</v>
      </c>
      <c r="U31" s="52">
        <f>'[1]Access-Fev'!O31</f>
        <v>377655.43</v>
      </c>
      <c r="V31" s="53">
        <f>IF(R31&gt;0,U31/R31,0)</f>
        <v>0.15605596280991735</v>
      </c>
      <c r="W31" s="52">
        <f>'[1]Access-Fev'!P31</f>
        <v>377655.43</v>
      </c>
      <c r="X31" s="53">
        <f>IF(R31&gt;0,W31/R31,0)</f>
        <v>0.15605596280991735</v>
      </c>
    </row>
    <row r="32" spans="1:24" ht="30.75" customHeight="1" x14ac:dyDescent="0.2">
      <c r="A32" s="47" t="str">
        <f>+'[1]Access-Fev'!A32</f>
        <v>12101</v>
      </c>
      <c r="B32" s="48" t="str">
        <f>+'[1]Access-Fev'!B32</f>
        <v>JUSTICA FEDERAL DE PRIMEIRO GRAU</v>
      </c>
      <c r="C32" s="47" t="str">
        <f>CONCATENATE('[1]Access-Fev'!C32,".",'[1]Access-Fev'!D32)</f>
        <v>02.331</v>
      </c>
      <c r="D32" s="47" t="str">
        <f>CONCATENATE('[1]Access-Fev'!E32,".",'[1]Access-Fev'!G32)</f>
        <v>0569.2012</v>
      </c>
      <c r="E32" s="48" t="str">
        <f>+'[1]Access-Fev'!F32</f>
        <v>PRESTACAO JURISDICIONAL NA JUSTICA FEDERAL</v>
      </c>
      <c r="F32" s="48" t="str">
        <f>+'[1]Access-Fev'!H32</f>
        <v>AUXILIO-ALIMENTACAO AOS SERVIDORES CIVIS, EMPREGADOS E MILIT</v>
      </c>
      <c r="G32" s="47" t="str">
        <f>IF('[1]Access-Fev'!I32="1","F","S")</f>
        <v>F</v>
      </c>
      <c r="H32" s="47" t="str">
        <f>+'[1]Access-Fev'!J32</f>
        <v>0100</v>
      </c>
      <c r="I32" s="48" t="str">
        <f>+'[1]Access-Fev'!K32</f>
        <v>RECURSOS ORDINARIOS</v>
      </c>
      <c r="J32" s="47" t="str">
        <f>+'[1]Access-Fev'!L32</f>
        <v>3</v>
      </c>
      <c r="K32" s="52"/>
      <c r="L32" s="52"/>
      <c r="M32" s="52"/>
      <c r="N32" s="50">
        <v>0</v>
      </c>
      <c r="O32" s="52"/>
      <c r="P32" s="52">
        <f>'[1]Access-Fev'!M32</f>
        <v>43232292</v>
      </c>
      <c r="Q32" s="52"/>
      <c r="R32" s="52">
        <f>N32-O32+P32+Q32</f>
        <v>43232292</v>
      </c>
      <c r="S32" s="52">
        <f>'[1]Access-Fev'!N32</f>
        <v>43232292</v>
      </c>
      <c r="T32" s="53">
        <f>IF(R32&gt;0,S32/R32,0)</f>
        <v>1</v>
      </c>
      <c r="U32" s="52">
        <f>'[1]Access-Fev'!O32</f>
        <v>7419350.6799999997</v>
      </c>
      <c r="V32" s="53">
        <f>IF(R32&gt;0,U32/R32,0)</f>
        <v>0.17161594578422998</v>
      </c>
      <c r="W32" s="52">
        <f>'[1]Access-Fev'!P32</f>
        <v>7419350.6799999997</v>
      </c>
      <c r="X32" s="53">
        <f>IF(R32&gt;0,W32/R32,0)</f>
        <v>0.17161594578422998</v>
      </c>
    </row>
    <row r="33" spans="1:24" ht="30.75" customHeight="1" thickBot="1" x14ac:dyDescent="0.25">
      <c r="A33" s="47" t="str">
        <f>+'[1]Access-Fev'!A33</f>
        <v>12101</v>
      </c>
      <c r="B33" s="48" t="str">
        <f>+'[1]Access-Fev'!B33</f>
        <v>JUSTICA FEDERAL DE PRIMEIRO GRAU</v>
      </c>
      <c r="C33" s="47" t="str">
        <f>CONCATENATE('[1]Access-Fev'!C33,".",'[1]Access-Fev'!D33)</f>
        <v>09.272</v>
      </c>
      <c r="D33" s="47" t="str">
        <f>CONCATENATE('[1]Access-Fev'!E33,".",'[1]Access-Fev'!G33)</f>
        <v>0089.0181</v>
      </c>
      <c r="E33" s="48" t="str">
        <f>+'[1]Access-Fev'!F33</f>
        <v>PREVIDENCIA DE INATIVOS E PENSIONISTAS DA UNIAO</v>
      </c>
      <c r="F33" s="48" t="str">
        <f>+'[1]Access-Fev'!H33</f>
        <v>APOSENTADORIAS E PENSOES - SERVIDORES CIVIS</v>
      </c>
      <c r="G33" s="47" t="str">
        <f>IF('[1]Access-Fev'!I33="1","F","S")</f>
        <v>S</v>
      </c>
      <c r="H33" s="47" t="str">
        <f>+'[1]Access-Fev'!J33</f>
        <v>0156</v>
      </c>
      <c r="I33" s="48" t="str">
        <f>+'[1]Access-Fev'!K33</f>
        <v>CONTRIBUICAO PLANO SEGURIDADE SOCIAL SERVIDOR</v>
      </c>
      <c r="J33" s="47" t="str">
        <f>+'[1]Access-Fev'!L33</f>
        <v>1</v>
      </c>
      <c r="K33" s="52"/>
      <c r="L33" s="52"/>
      <c r="M33" s="52"/>
      <c r="N33" s="50">
        <v>0</v>
      </c>
      <c r="O33" s="52"/>
      <c r="P33" s="52">
        <f>'[1]Access-Fev'!M33</f>
        <v>29209748.52</v>
      </c>
      <c r="Q33" s="52"/>
      <c r="R33" s="52">
        <f>N33-O33+P33+Q33</f>
        <v>29209748.52</v>
      </c>
      <c r="S33" s="52">
        <f>'[1]Access-Fev'!N33</f>
        <v>29209748.52</v>
      </c>
      <c r="T33" s="53">
        <f>IF(R33&gt;0,S33/R33,0)</f>
        <v>1</v>
      </c>
      <c r="U33" s="52">
        <f>'[1]Access-Fev'!O33</f>
        <v>29205724.539999999</v>
      </c>
      <c r="V33" s="53">
        <f>IF(R33&gt;0,U33/R33,0)</f>
        <v>0.999862238457916</v>
      </c>
      <c r="W33" s="52">
        <f>'[1]Access-Fev'!P33</f>
        <v>28906754.280000001</v>
      </c>
      <c r="X33" s="53">
        <f>IF(R33&gt;0,W33/R33,0)</f>
        <v>0.98962694801043782</v>
      </c>
    </row>
    <row r="34" spans="1:24" ht="30.75" customHeight="1" thickBot="1" x14ac:dyDescent="0.25">
      <c r="A34" s="14" t="s">
        <v>48</v>
      </c>
      <c r="B34" s="54"/>
      <c r="C34" s="54"/>
      <c r="D34" s="54"/>
      <c r="E34" s="54"/>
      <c r="F34" s="54"/>
      <c r="G34" s="54"/>
      <c r="H34" s="54"/>
      <c r="I34" s="54"/>
      <c r="J34" s="15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6">
        <f>SUM(P10:P33)</f>
        <v>462737654.47999996</v>
      </c>
      <c r="Q34" s="56">
        <f>SUM(Q10:Q33)</f>
        <v>0</v>
      </c>
      <c r="R34" s="56">
        <f>SUM(R10:R33)</f>
        <v>462737654.47999996</v>
      </c>
      <c r="S34" s="56">
        <f>SUM(S10:S33)</f>
        <v>432283870.35000002</v>
      </c>
      <c r="T34" s="57">
        <f t="shared" si="1"/>
        <v>0.93418779769668348</v>
      </c>
      <c r="U34" s="56">
        <f>SUM(U10:U33)</f>
        <v>246188893.59000003</v>
      </c>
      <c r="V34" s="57">
        <f t="shared" si="2"/>
        <v>0.53202692974414212</v>
      </c>
      <c r="W34" s="56">
        <f>SUM(W10:W33)</f>
        <v>244005137.69000003</v>
      </c>
      <c r="X34" s="57">
        <f t="shared" si="3"/>
        <v>0.52730772031984319</v>
      </c>
    </row>
    <row r="35" spans="1:24" ht="12.75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12.75" x14ac:dyDescent="0.2">
      <c r="A36" s="2" t="s">
        <v>50</v>
      </c>
      <c r="B36" s="58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2017-10-17T19:25:15Z</dcterms:created>
  <dcterms:modified xsi:type="dcterms:W3CDTF">2017-10-17T19:25:49Z</dcterms:modified>
</cp:coreProperties>
</file>