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2995" windowHeight="9525"/>
  </bookViews>
  <sheets>
    <sheet name="Mai" sheetId="1" r:id="rId1"/>
  </sheets>
  <externalReferences>
    <externalReference r:id="rId2"/>
  </externalReferences>
  <definedNames>
    <definedName name="_xlnm.Print_Area" localSheetId="0">Mai!$A$1:$X$37</definedName>
  </definedNames>
  <calcPr calcId="145621"/>
</workbook>
</file>

<file path=xl/calcChain.xml><?xml version="1.0" encoding="utf-8"?>
<calcChain xmlns="http://schemas.openxmlformats.org/spreadsheetml/2006/main">
  <c r="Q34" i="1" l="1"/>
  <c r="W33" i="1"/>
  <c r="U33" i="1"/>
  <c r="S33" i="1"/>
  <c r="P33" i="1"/>
  <c r="R33" i="1" s="1"/>
  <c r="J33" i="1"/>
  <c r="I33" i="1"/>
  <c r="H33" i="1"/>
  <c r="G33" i="1"/>
  <c r="F33" i="1"/>
  <c r="E33" i="1"/>
  <c r="D33" i="1"/>
  <c r="C33" i="1"/>
  <c r="B33" i="1"/>
  <c r="A33" i="1"/>
  <c r="W32" i="1"/>
  <c r="U32" i="1"/>
  <c r="S32" i="1"/>
  <c r="P32" i="1"/>
  <c r="R32" i="1" s="1"/>
  <c r="J32" i="1"/>
  <c r="I32" i="1"/>
  <c r="H32" i="1"/>
  <c r="G32" i="1"/>
  <c r="F32" i="1"/>
  <c r="E32" i="1"/>
  <c r="D32" i="1"/>
  <c r="C32" i="1"/>
  <c r="B32" i="1"/>
  <c r="A32" i="1"/>
  <c r="W31" i="1"/>
  <c r="U31" i="1"/>
  <c r="S31" i="1"/>
  <c r="P31" i="1"/>
  <c r="R31" i="1" s="1"/>
  <c r="J31" i="1"/>
  <c r="I31" i="1"/>
  <c r="H31" i="1"/>
  <c r="G31" i="1"/>
  <c r="F31" i="1"/>
  <c r="E31" i="1"/>
  <c r="D31" i="1"/>
  <c r="C31" i="1"/>
  <c r="B31" i="1"/>
  <c r="A31" i="1"/>
  <c r="W30" i="1"/>
  <c r="U30" i="1"/>
  <c r="S30" i="1"/>
  <c r="P30" i="1"/>
  <c r="R30" i="1" s="1"/>
  <c r="J30" i="1"/>
  <c r="I30" i="1"/>
  <c r="H30" i="1"/>
  <c r="G30" i="1"/>
  <c r="F30" i="1"/>
  <c r="E30" i="1"/>
  <c r="D30" i="1"/>
  <c r="C30" i="1"/>
  <c r="B30" i="1"/>
  <c r="A30" i="1"/>
  <c r="W29" i="1"/>
  <c r="U29" i="1"/>
  <c r="S29" i="1"/>
  <c r="P29" i="1"/>
  <c r="R29" i="1" s="1"/>
  <c r="J29" i="1"/>
  <c r="I29" i="1"/>
  <c r="H29" i="1"/>
  <c r="G29" i="1"/>
  <c r="F29" i="1"/>
  <c r="E29" i="1"/>
  <c r="D29" i="1"/>
  <c r="C29" i="1"/>
  <c r="B29" i="1"/>
  <c r="A29" i="1"/>
  <c r="W28" i="1"/>
  <c r="U28" i="1"/>
  <c r="S28" i="1"/>
  <c r="P28" i="1"/>
  <c r="R28" i="1" s="1"/>
  <c r="J28" i="1"/>
  <c r="I28" i="1"/>
  <c r="H28" i="1"/>
  <c r="G28" i="1"/>
  <c r="F28" i="1"/>
  <c r="E28" i="1"/>
  <c r="D28" i="1"/>
  <c r="C28" i="1"/>
  <c r="B28" i="1"/>
  <c r="A28" i="1"/>
  <c r="W27" i="1"/>
  <c r="U27" i="1"/>
  <c r="S27" i="1"/>
  <c r="P27" i="1"/>
  <c r="R27" i="1" s="1"/>
  <c r="J27" i="1"/>
  <c r="I27" i="1"/>
  <c r="H27" i="1"/>
  <c r="G27" i="1"/>
  <c r="F27" i="1"/>
  <c r="E27" i="1"/>
  <c r="D27" i="1"/>
  <c r="C27" i="1"/>
  <c r="B27" i="1"/>
  <c r="A27" i="1"/>
  <c r="W26" i="1"/>
  <c r="U26" i="1"/>
  <c r="S26" i="1"/>
  <c r="P26" i="1"/>
  <c r="R26" i="1" s="1"/>
  <c r="J26" i="1"/>
  <c r="I26" i="1"/>
  <c r="H26" i="1"/>
  <c r="G26" i="1"/>
  <c r="F26" i="1"/>
  <c r="E26" i="1"/>
  <c r="D26" i="1"/>
  <c r="C26" i="1"/>
  <c r="B26" i="1"/>
  <c r="A26" i="1"/>
  <c r="W25" i="1"/>
  <c r="U25" i="1"/>
  <c r="S25" i="1"/>
  <c r="P25" i="1"/>
  <c r="R25" i="1" s="1"/>
  <c r="J25" i="1"/>
  <c r="I25" i="1"/>
  <c r="H25" i="1"/>
  <c r="G25" i="1"/>
  <c r="F25" i="1"/>
  <c r="E25" i="1"/>
  <c r="D25" i="1"/>
  <c r="C25" i="1"/>
  <c r="B25" i="1"/>
  <c r="A25" i="1"/>
  <c r="W24" i="1"/>
  <c r="U24" i="1"/>
  <c r="S24" i="1"/>
  <c r="P24" i="1"/>
  <c r="R24" i="1" s="1"/>
  <c r="J24" i="1"/>
  <c r="I24" i="1"/>
  <c r="H24" i="1"/>
  <c r="G24" i="1"/>
  <c r="F24" i="1"/>
  <c r="E24" i="1"/>
  <c r="D24" i="1"/>
  <c r="C24" i="1"/>
  <c r="B24" i="1"/>
  <c r="A24" i="1"/>
  <c r="W23" i="1"/>
  <c r="U23" i="1"/>
  <c r="S23" i="1"/>
  <c r="P23" i="1"/>
  <c r="R23" i="1" s="1"/>
  <c r="J23" i="1"/>
  <c r="I23" i="1"/>
  <c r="H23" i="1"/>
  <c r="G23" i="1"/>
  <c r="F23" i="1"/>
  <c r="E23" i="1"/>
  <c r="D23" i="1"/>
  <c r="C23" i="1"/>
  <c r="B23" i="1"/>
  <c r="A23" i="1"/>
  <c r="W22" i="1"/>
  <c r="U22" i="1"/>
  <c r="S22" i="1"/>
  <c r="P22" i="1"/>
  <c r="R22" i="1" s="1"/>
  <c r="J22" i="1"/>
  <c r="I22" i="1"/>
  <c r="H22" i="1"/>
  <c r="G22" i="1"/>
  <c r="F22" i="1"/>
  <c r="E22" i="1"/>
  <c r="D22" i="1"/>
  <c r="C22" i="1"/>
  <c r="B22" i="1"/>
  <c r="A22" i="1"/>
  <c r="W21" i="1"/>
  <c r="U21" i="1"/>
  <c r="S21" i="1"/>
  <c r="P21" i="1"/>
  <c r="R21" i="1" s="1"/>
  <c r="J21" i="1"/>
  <c r="I21" i="1"/>
  <c r="H21" i="1"/>
  <c r="G21" i="1"/>
  <c r="F21" i="1"/>
  <c r="E21" i="1"/>
  <c r="D21" i="1"/>
  <c r="C21" i="1"/>
  <c r="B21" i="1"/>
  <c r="A21" i="1"/>
  <c r="W20" i="1"/>
  <c r="U20" i="1"/>
  <c r="S20" i="1"/>
  <c r="P20" i="1"/>
  <c r="R20" i="1" s="1"/>
  <c r="J20" i="1"/>
  <c r="I20" i="1"/>
  <c r="H20" i="1"/>
  <c r="G20" i="1"/>
  <c r="F20" i="1"/>
  <c r="E20" i="1"/>
  <c r="D20" i="1"/>
  <c r="C20" i="1"/>
  <c r="B20" i="1"/>
  <c r="A20" i="1"/>
  <c r="W19" i="1"/>
  <c r="U19" i="1"/>
  <c r="S19" i="1"/>
  <c r="P19" i="1"/>
  <c r="R19" i="1" s="1"/>
  <c r="J19" i="1"/>
  <c r="I19" i="1"/>
  <c r="H19" i="1"/>
  <c r="G19" i="1"/>
  <c r="F19" i="1"/>
  <c r="E19" i="1"/>
  <c r="D19" i="1"/>
  <c r="C19" i="1"/>
  <c r="B19" i="1"/>
  <c r="A19" i="1"/>
  <c r="W18" i="1"/>
  <c r="U18" i="1"/>
  <c r="S18" i="1"/>
  <c r="P18" i="1"/>
  <c r="R18" i="1" s="1"/>
  <c r="J18" i="1"/>
  <c r="I18" i="1"/>
  <c r="H18" i="1"/>
  <c r="G18" i="1"/>
  <c r="F18" i="1"/>
  <c r="E18" i="1"/>
  <c r="D18" i="1"/>
  <c r="C18" i="1"/>
  <c r="B18" i="1"/>
  <c r="A18" i="1"/>
  <c r="W17" i="1"/>
  <c r="U17" i="1"/>
  <c r="S17" i="1"/>
  <c r="P17" i="1"/>
  <c r="R17" i="1" s="1"/>
  <c r="J17" i="1"/>
  <c r="I17" i="1"/>
  <c r="H17" i="1"/>
  <c r="G17" i="1"/>
  <c r="F17" i="1"/>
  <c r="E17" i="1"/>
  <c r="D17" i="1"/>
  <c r="C17" i="1"/>
  <c r="B17" i="1"/>
  <c r="A17" i="1"/>
  <c r="W16" i="1"/>
  <c r="U16" i="1"/>
  <c r="S16" i="1"/>
  <c r="P16" i="1"/>
  <c r="R16" i="1" s="1"/>
  <c r="J16" i="1"/>
  <c r="I16" i="1"/>
  <c r="H16" i="1"/>
  <c r="G16" i="1"/>
  <c r="F16" i="1"/>
  <c r="E16" i="1"/>
  <c r="D16" i="1"/>
  <c r="C16" i="1"/>
  <c r="B16" i="1"/>
  <c r="A16" i="1"/>
  <c r="W15" i="1"/>
  <c r="U15" i="1"/>
  <c r="S15" i="1"/>
  <c r="P15" i="1"/>
  <c r="R15" i="1" s="1"/>
  <c r="J15" i="1"/>
  <c r="I15" i="1"/>
  <c r="H15" i="1"/>
  <c r="G15" i="1"/>
  <c r="F15" i="1"/>
  <c r="E15" i="1"/>
  <c r="D15" i="1"/>
  <c r="C15" i="1"/>
  <c r="B15" i="1"/>
  <c r="A15" i="1"/>
  <c r="W14" i="1"/>
  <c r="U14" i="1"/>
  <c r="S14" i="1"/>
  <c r="P14" i="1"/>
  <c r="R14" i="1" s="1"/>
  <c r="J14" i="1"/>
  <c r="I14" i="1"/>
  <c r="H14" i="1"/>
  <c r="G14" i="1"/>
  <c r="F14" i="1"/>
  <c r="E14" i="1"/>
  <c r="D14" i="1"/>
  <c r="C14" i="1"/>
  <c r="B14" i="1"/>
  <c r="A14" i="1"/>
  <c r="W13" i="1"/>
  <c r="U13" i="1"/>
  <c r="S13" i="1"/>
  <c r="P13" i="1"/>
  <c r="R13" i="1" s="1"/>
  <c r="J13" i="1"/>
  <c r="I13" i="1"/>
  <c r="H13" i="1"/>
  <c r="G13" i="1"/>
  <c r="F13" i="1"/>
  <c r="E13" i="1"/>
  <c r="D13" i="1"/>
  <c r="C13" i="1"/>
  <c r="B13" i="1"/>
  <c r="A13" i="1"/>
  <c r="W12" i="1"/>
  <c r="U12" i="1"/>
  <c r="S12" i="1"/>
  <c r="P12" i="1"/>
  <c r="R12" i="1" s="1"/>
  <c r="J12" i="1"/>
  <c r="I12" i="1"/>
  <c r="H12" i="1"/>
  <c r="G12" i="1"/>
  <c r="F12" i="1"/>
  <c r="E12" i="1"/>
  <c r="D12" i="1"/>
  <c r="C12" i="1"/>
  <c r="B12" i="1"/>
  <c r="A12" i="1"/>
  <c r="W11" i="1"/>
  <c r="U11" i="1"/>
  <c r="S11" i="1"/>
  <c r="P11" i="1"/>
  <c r="R11" i="1" s="1"/>
  <c r="J11" i="1"/>
  <c r="I11" i="1"/>
  <c r="H11" i="1"/>
  <c r="G11" i="1"/>
  <c r="F11" i="1"/>
  <c r="E11" i="1"/>
  <c r="D11" i="1"/>
  <c r="C11" i="1"/>
  <c r="B11" i="1"/>
  <c r="A11" i="1"/>
  <c r="W10" i="1"/>
  <c r="U10" i="1"/>
  <c r="S10" i="1"/>
  <c r="P10" i="1"/>
  <c r="N10" i="1"/>
  <c r="J10" i="1"/>
  <c r="I10" i="1"/>
  <c r="H10" i="1"/>
  <c r="G10" i="1"/>
  <c r="F10" i="1"/>
  <c r="E10" i="1"/>
  <c r="D10" i="1"/>
  <c r="C10" i="1"/>
  <c r="B10" i="1"/>
  <c r="A10" i="1"/>
  <c r="R10" i="1" l="1"/>
  <c r="R34" i="1" s="1"/>
  <c r="U34" i="1"/>
  <c r="V17" i="1"/>
  <c r="X17" i="1"/>
  <c r="T17" i="1"/>
  <c r="V21" i="1"/>
  <c r="X21" i="1"/>
  <c r="T21" i="1"/>
  <c r="X10" i="1"/>
  <c r="T10" i="1"/>
  <c r="V10" i="1"/>
  <c r="V11" i="1"/>
  <c r="X11" i="1"/>
  <c r="T11" i="1"/>
  <c r="V13" i="1"/>
  <c r="X13" i="1"/>
  <c r="T13" i="1"/>
  <c r="V19" i="1"/>
  <c r="X19" i="1"/>
  <c r="T19" i="1"/>
  <c r="V25" i="1"/>
  <c r="X25" i="1"/>
  <c r="T25" i="1"/>
  <c r="V33" i="1"/>
  <c r="X33" i="1"/>
  <c r="T33" i="1"/>
  <c r="X12" i="1"/>
  <c r="T12" i="1"/>
  <c r="V12" i="1"/>
  <c r="X16" i="1"/>
  <c r="T16" i="1"/>
  <c r="V16" i="1"/>
  <c r="X18" i="1"/>
  <c r="T18" i="1"/>
  <c r="V18" i="1"/>
  <c r="X20" i="1"/>
  <c r="T20" i="1"/>
  <c r="V20" i="1"/>
  <c r="X22" i="1"/>
  <c r="T22" i="1"/>
  <c r="V22" i="1"/>
  <c r="X26" i="1"/>
  <c r="T26" i="1"/>
  <c r="V26" i="1"/>
  <c r="X28" i="1"/>
  <c r="T28" i="1"/>
  <c r="V28" i="1"/>
  <c r="X30" i="1"/>
  <c r="T30" i="1"/>
  <c r="V30" i="1"/>
  <c r="X32" i="1"/>
  <c r="T32" i="1"/>
  <c r="V32" i="1"/>
  <c r="V15" i="1"/>
  <c r="X15" i="1"/>
  <c r="T15" i="1"/>
  <c r="V23" i="1"/>
  <c r="X23" i="1"/>
  <c r="T23" i="1"/>
  <c r="V27" i="1"/>
  <c r="X27" i="1"/>
  <c r="T27" i="1"/>
  <c r="V29" i="1"/>
  <c r="X29" i="1"/>
  <c r="T29" i="1"/>
  <c r="V31" i="1"/>
  <c r="X31" i="1"/>
  <c r="T31" i="1"/>
  <c r="X14" i="1"/>
  <c r="T14" i="1"/>
  <c r="V14" i="1"/>
  <c r="X24" i="1"/>
  <c r="T24" i="1"/>
  <c r="V24" i="1"/>
  <c r="P34" i="1"/>
  <c r="S34" i="1"/>
  <c r="W34" i="1"/>
  <c r="T34" i="1" l="1"/>
  <c r="X34" i="1"/>
  <c r="V34" i="1"/>
</calcChain>
</file>

<file path=xl/sharedStrings.xml><?xml version="1.0" encoding="utf-8"?>
<sst xmlns="http://schemas.openxmlformats.org/spreadsheetml/2006/main" count="55" uniqueCount="51">
  <si>
    <t>PODER JUDICIÁRIO</t>
  </si>
  <si>
    <t>ÓRGÃO:</t>
  </si>
  <si>
    <t>JUSTIÇA FEDERAL</t>
  </si>
  <si>
    <t>UNIDADE:</t>
  </si>
  <si>
    <t>090017 - SEÇÃO JUDICIÁRIA DE SÃO PAULO</t>
  </si>
  <si>
    <t>Data de referência:</t>
  </si>
  <si>
    <t xml:space="preserve"> RESOLUÇÃO 102 CNJ - ANEXO II - DOTAÇÃO E EXECUÇÃO ORÇAMENTÁRIA</t>
  </si>
  <si>
    <t>Classificação Orçamentária</t>
  </si>
  <si>
    <t>Dotação Inicial</t>
  </si>
  <si>
    <t>Créditos Adicionais</t>
  </si>
  <si>
    <t>Dotação Atualizada</t>
  </si>
  <si>
    <t>Contingenciado</t>
  </si>
  <si>
    <t>Movimentação Líquida de Créditos</t>
  </si>
  <si>
    <t>Dotação Líquida</t>
  </si>
  <si>
    <t>Execução</t>
  </si>
  <si>
    <t>Unidade Orçamentária</t>
  </si>
  <si>
    <t>Função e Subfunção</t>
  </si>
  <si>
    <t xml:space="preserve">Programática
(Programa, Ação e Subtítulo) </t>
  </si>
  <si>
    <t xml:space="preserve">Descrição </t>
  </si>
  <si>
    <t>Esfera</t>
  </si>
  <si>
    <t>Fonte</t>
  </si>
  <si>
    <t>GND</t>
  </si>
  <si>
    <t>Acréscimos</t>
  </si>
  <si>
    <t>Decréscimos</t>
  </si>
  <si>
    <t>Provisão</t>
  </si>
  <si>
    <t>Destaque</t>
  </si>
  <si>
    <t>Empenhado</t>
  </si>
  <si>
    <t>%</t>
  </si>
  <si>
    <t>Liquidado</t>
  </si>
  <si>
    <t>Pago</t>
  </si>
  <si>
    <t>Código</t>
  </si>
  <si>
    <t>Descrição</t>
  </si>
  <si>
    <t>Programa</t>
  </si>
  <si>
    <t>Ação e Subtítulo</t>
  </si>
  <si>
    <t>A</t>
  </si>
  <si>
    <t>B</t>
  </si>
  <si>
    <t>C</t>
  </si>
  <si>
    <t>D=A+B-C</t>
  </si>
  <si>
    <t>E</t>
  </si>
  <si>
    <t>F</t>
  </si>
  <si>
    <t>G</t>
  </si>
  <si>
    <t>H = D-E+F+G</t>
  </si>
  <si>
    <t>I</t>
  </si>
  <si>
    <t>I / H</t>
  </si>
  <si>
    <t>J</t>
  </si>
  <si>
    <t>J / H</t>
  </si>
  <si>
    <t>K</t>
  </si>
  <si>
    <t>K / H</t>
  </si>
  <si>
    <t>Total</t>
  </si>
  <si>
    <t>Obs.: 1. Movimentação líquida de créditos = Provisão/Destaque recebidos - Provisão/Destaque concedidos</t>
  </si>
  <si>
    <t xml:space="preserve">           2. Nas colunas relativas à execução, não incluir as despesas referentes aos restos a pagar do ano anterior.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</si>
</sst>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0.0%"/>
    <numFmt numFmtId="165" formatCode="[$-416]mmmm\-yy;@"/>
    <numFmt numFmtId="166" formatCode="_(* #,##0_);_(* \(#,##0\);_(* &quot;-&quot;??_);_(@_)"/>
  </numFmts>
  <fonts count="7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sz val="9"/>
      <color rgb="FFFF0000"/>
      <name val="Arial"/>
      <family val="2"/>
    </font>
    <font>
      <b/>
      <sz val="9"/>
      <name val="Arial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7">
    <xf numFmtId="0" fontId="0" fillId="0" borderId="0"/>
    <xf numFmtId="9" fontId="2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" fillId="0" borderId="0"/>
    <xf numFmtId="0" fontId="6" fillId="0" borderId="0"/>
  </cellStyleXfs>
  <cellXfs count="59">
    <xf numFmtId="0" fontId="0" fillId="0" borderId="0" xfId="0"/>
    <xf numFmtId="0" fontId="3" fillId="0" borderId="0" xfId="0" applyFont="1" applyAlignment="1"/>
    <xf numFmtId="0" fontId="3" fillId="0" borderId="0" xfId="0" applyFont="1" applyBorder="1"/>
    <xf numFmtId="0" fontId="3" fillId="0" borderId="0" xfId="0" applyFont="1" applyBorder="1" applyAlignment="1">
      <alignment horizontal="center"/>
    </xf>
    <xf numFmtId="164" fontId="3" fillId="0" borderId="0" xfId="1" applyNumberFormat="1" applyFont="1" applyBorder="1" applyAlignment="1">
      <alignment horizontal="center"/>
    </xf>
    <xf numFmtId="0" fontId="4" fillId="0" borderId="0" xfId="0" applyFont="1" applyAlignment="1"/>
    <xf numFmtId="0" fontId="3" fillId="0" borderId="0" xfId="0" applyFont="1"/>
    <xf numFmtId="165" fontId="3" fillId="0" borderId="0" xfId="0" applyNumberFormat="1" applyFont="1" applyAlignment="1">
      <alignment horizontal="left"/>
    </xf>
    <xf numFmtId="165" fontId="3" fillId="0" borderId="0" xfId="0" applyNumberFormat="1" applyFont="1"/>
    <xf numFmtId="0" fontId="5" fillId="0" borderId="0" xfId="0" applyFont="1" applyAlignment="1">
      <alignment horizontal="center"/>
    </xf>
    <xf numFmtId="0" fontId="5" fillId="0" borderId="1" xfId="2" applyFont="1" applyFill="1" applyBorder="1" applyAlignment="1">
      <alignment horizontal="center" vertical="center" wrapText="1"/>
    </xf>
    <xf numFmtId="0" fontId="5" fillId="0" borderId="2" xfId="2" applyFont="1" applyFill="1" applyBorder="1" applyAlignment="1">
      <alignment horizontal="center" vertical="center" wrapText="1"/>
    </xf>
    <xf numFmtId="0" fontId="5" fillId="0" borderId="3" xfId="2" applyFont="1" applyFill="1" applyBorder="1" applyAlignment="1">
      <alignment horizontal="center" vertical="center" wrapText="1"/>
    </xf>
    <xf numFmtId="0" fontId="5" fillId="0" borderId="4" xfId="2" applyFont="1" applyFill="1" applyBorder="1" applyAlignment="1">
      <alignment horizontal="center" vertical="center" wrapText="1"/>
    </xf>
    <xf numFmtId="0" fontId="5" fillId="0" borderId="5" xfId="2" applyFont="1" applyFill="1" applyBorder="1" applyAlignment="1">
      <alignment horizontal="center" vertical="center" wrapText="1"/>
    </xf>
    <xf numFmtId="0" fontId="5" fillId="0" borderId="6" xfId="2" applyFont="1" applyFill="1" applyBorder="1" applyAlignment="1">
      <alignment horizontal="center" vertical="center" wrapText="1"/>
    </xf>
    <xf numFmtId="0" fontId="5" fillId="0" borderId="7" xfId="2" applyFont="1" applyFill="1" applyBorder="1" applyAlignment="1">
      <alignment horizontal="center" vertical="center" wrapText="1"/>
    </xf>
    <xf numFmtId="0" fontId="5" fillId="0" borderId="8" xfId="2" applyFont="1" applyFill="1" applyBorder="1" applyAlignment="1">
      <alignment horizontal="center" vertical="center" wrapText="1"/>
    </xf>
    <xf numFmtId="0" fontId="5" fillId="0" borderId="9" xfId="2" applyFont="1" applyFill="1" applyBorder="1" applyAlignment="1">
      <alignment horizontal="center" vertical="center" wrapText="1"/>
    </xf>
    <xf numFmtId="0" fontId="5" fillId="0" borderId="10" xfId="2" applyFont="1" applyFill="1" applyBorder="1" applyAlignment="1">
      <alignment horizontal="center" vertical="center" wrapText="1"/>
    </xf>
    <xf numFmtId="0" fontId="5" fillId="0" borderId="11" xfId="2" applyFont="1" applyFill="1" applyBorder="1" applyAlignment="1">
      <alignment horizontal="center" vertical="center" wrapText="1"/>
    </xf>
    <xf numFmtId="0" fontId="5" fillId="0" borderId="12" xfId="2" applyFont="1" applyFill="1" applyBorder="1" applyAlignment="1">
      <alignment horizontal="center" vertical="center" wrapText="1"/>
    </xf>
    <xf numFmtId="0" fontId="5" fillId="0" borderId="13" xfId="2" applyFont="1" applyFill="1" applyBorder="1" applyAlignment="1">
      <alignment horizontal="center" vertical="center" wrapText="1"/>
    </xf>
    <xf numFmtId="0" fontId="5" fillId="0" borderId="14" xfId="2" applyFont="1" applyFill="1" applyBorder="1" applyAlignment="1">
      <alignment horizontal="center" vertical="center" wrapText="1"/>
    </xf>
    <xf numFmtId="0" fontId="5" fillId="0" borderId="4" xfId="2" applyFont="1" applyFill="1" applyBorder="1" applyAlignment="1">
      <alignment horizontal="center" vertical="center" wrapText="1"/>
    </xf>
    <xf numFmtId="0" fontId="5" fillId="0" borderId="15" xfId="2" applyFont="1" applyFill="1" applyBorder="1" applyAlignment="1">
      <alignment horizontal="center" vertical="center" wrapText="1"/>
    </xf>
    <xf numFmtId="0" fontId="5" fillId="0" borderId="14" xfId="2" applyFont="1" applyFill="1" applyBorder="1" applyAlignment="1">
      <alignment horizontal="center" vertical="center" wrapText="1"/>
    </xf>
    <xf numFmtId="164" fontId="5" fillId="0" borderId="14" xfId="3" applyNumberFormat="1" applyFont="1" applyFill="1" applyBorder="1" applyAlignment="1">
      <alignment horizontal="center" vertical="center" wrapText="1"/>
    </xf>
    <xf numFmtId="164" fontId="5" fillId="0" borderId="11" xfId="3" applyNumberFormat="1" applyFont="1" applyFill="1" applyBorder="1" applyAlignment="1">
      <alignment horizontal="center" vertical="center" wrapText="1"/>
    </xf>
    <xf numFmtId="166" fontId="5" fillId="0" borderId="11" xfId="4" applyNumberFormat="1" applyFont="1" applyFill="1" applyBorder="1" applyAlignment="1">
      <alignment horizontal="center" vertical="center" wrapText="1"/>
    </xf>
    <xf numFmtId="0" fontId="5" fillId="0" borderId="16" xfId="2" applyFont="1" applyFill="1" applyBorder="1" applyAlignment="1">
      <alignment horizontal="center" vertical="center" wrapText="1"/>
    </xf>
    <xf numFmtId="0" fontId="5" fillId="0" borderId="16" xfId="2" applyFont="1" applyFill="1" applyBorder="1" applyAlignment="1">
      <alignment horizontal="center" vertical="center" wrapText="1"/>
    </xf>
    <xf numFmtId="0" fontId="5" fillId="0" borderId="17" xfId="2" applyFont="1" applyFill="1" applyBorder="1" applyAlignment="1">
      <alignment horizontal="center" vertical="center" wrapText="1"/>
    </xf>
    <xf numFmtId="0" fontId="5" fillId="0" borderId="18" xfId="2" applyFont="1" applyFill="1" applyBorder="1" applyAlignment="1">
      <alignment horizontal="center" vertical="center" wrapText="1"/>
    </xf>
    <xf numFmtId="0" fontId="5" fillId="0" borderId="19" xfId="2" applyFont="1" applyFill="1" applyBorder="1" applyAlignment="1">
      <alignment horizontal="center" vertical="center" wrapText="1"/>
    </xf>
    <xf numFmtId="164" fontId="5" fillId="0" borderId="20" xfId="3" applyNumberFormat="1" applyFont="1" applyFill="1" applyBorder="1" applyAlignment="1">
      <alignment horizontal="center" vertical="center" wrapText="1"/>
    </xf>
    <xf numFmtId="166" fontId="5" fillId="0" borderId="19" xfId="4" applyNumberFormat="1" applyFont="1" applyFill="1" applyBorder="1" applyAlignment="1">
      <alignment horizontal="center" vertical="center" wrapText="1"/>
    </xf>
    <xf numFmtId="0" fontId="3" fillId="0" borderId="21" xfId="2" applyNumberFormat="1" applyFont="1" applyFill="1" applyBorder="1" applyAlignment="1">
      <alignment horizontal="center" vertical="center" wrapText="1"/>
    </xf>
    <xf numFmtId="0" fontId="3" fillId="0" borderId="4" xfId="2" applyNumberFormat="1" applyFont="1" applyFill="1" applyBorder="1" applyAlignment="1">
      <alignment horizontal="left" vertical="center" wrapText="1"/>
    </xf>
    <xf numFmtId="0" fontId="3" fillId="0" borderId="4" xfId="2" applyNumberFormat="1" applyFont="1" applyFill="1" applyBorder="1" applyAlignment="1">
      <alignment horizontal="center" vertical="center" wrapText="1"/>
    </xf>
    <xf numFmtId="0" fontId="3" fillId="0" borderId="22" xfId="2" applyNumberFormat="1" applyFont="1" applyFill="1" applyBorder="1" applyAlignment="1">
      <alignment vertical="center" wrapText="1"/>
    </xf>
    <xf numFmtId="0" fontId="3" fillId="0" borderId="21" xfId="2" applyNumberFormat="1" applyFont="1" applyFill="1" applyBorder="1" applyAlignment="1">
      <alignment vertical="center" wrapText="1"/>
    </xf>
    <xf numFmtId="166" fontId="5" fillId="0" borderId="21" xfId="4" applyNumberFormat="1" applyFont="1" applyBorder="1" applyAlignment="1">
      <alignment horizontal="right" vertical="center"/>
    </xf>
    <xf numFmtId="166" fontId="5" fillId="0" borderId="4" xfId="4" applyNumberFormat="1" applyFont="1" applyBorder="1" applyAlignment="1">
      <alignment horizontal="right" vertical="center"/>
    </xf>
    <xf numFmtId="166" fontId="5" fillId="0" borderId="23" xfId="4" applyNumberFormat="1" applyFont="1" applyBorder="1" applyAlignment="1">
      <alignment horizontal="right" vertical="center"/>
    </xf>
    <xf numFmtId="166" fontId="3" fillId="0" borderId="4" xfId="4" applyNumberFormat="1" applyFont="1" applyBorder="1" applyAlignment="1">
      <alignment horizontal="right" vertical="center"/>
    </xf>
    <xf numFmtId="164" fontId="3" fillId="0" borderId="4" xfId="3" applyNumberFormat="1" applyFont="1" applyBorder="1" applyAlignment="1">
      <alignment horizontal="right" vertical="center"/>
    </xf>
    <xf numFmtId="0" fontId="3" fillId="0" borderId="24" xfId="2" applyNumberFormat="1" applyFont="1" applyFill="1" applyBorder="1" applyAlignment="1">
      <alignment horizontal="center" vertical="center" wrapText="1"/>
    </xf>
    <xf numFmtId="0" fontId="3" fillId="0" borderId="24" xfId="2" applyNumberFormat="1" applyFont="1" applyFill="1" applyBorder="1" applyAlignment="1">
      <alignment horizontal="left" vertical="center" wrapText="1"/>
    </xf>
    <xf numFmtId="0" fontId="3" fillId="0" borderId="25" xfId="2" applyNumberFormat="1" applyFont="1" applyFill="1" applyBorder="1" applyAlignment="1">
      <alignment horizontal="left" vertical="center" wrapText="1"/>
    </xf>
    <xf numFmtId="166" fontId="5" fillId="0" borderId="24" xfId="4" applyNumberFormat="1" applyFont="1" applyBorder="1" applyAlignment="1">
      <alignment horizontal="right" vertical="center"/>
    </xf>
    <xf numFmtId="166" fontId="5" fillId="0" borderId="25" xfId="4" applyNumberFormat="1" applyFont="1" applyBorder="1" applyAlignment="1">
      <alignment horizontal="right" vertical="center"/>
    </xf>
    <xf numFmtId="166" fontId="3" fillId="0" borderId="24" xfId="4" applyNumberFormat="1" applyFont="1" applyBorder="1" applyAlignment="1">
      <alignment horizontal="right" vertical="center"/>
    </xf>
    <xf numFmtId="164" fontId="3" fillId="0" borderId="24" xfId="3" applyNumberFormat="1" applyFont="1" applyBorder="1" applyAlignment="1">
      <alignment horizontal="right" vertical="center"/>
    </xf>
    <xf numFmtId="0" fontId="5" fillId="0" borderId="26" xfId="2" applyFont="1" applyFill="1" applyBorder="1" applyAlignment="1">
      <alignment horizontal="center" vertical="center" wrapText="1"/>
    </xf>
    <xf numFmtId="166" fontId="5" fillId="0" borderId="27" xfId="4" applyNumberFormat="1" applyFont="1" applyFill="1" applyBorder="1" applyAlignment="1">
      <alignment horizontal="center" vertical="center" wrapText="1"/>
    </xf>
    <xf numFmtId="166" fontId="3" fillId="0" borderId="27" xfId="4" applyNumberFormat="1" applyFont="1" applyFill="1" applyBorder="1" applyAlignment="1">
      <alignment horizontal="right" vertical="center" wrapText="1"/>
    </xf>
    <xf numFmtId="164" fontId="3" fillId="0" borderId="27" xfId="3" applyNumberFormat="1" applyFont="1" applyBorder="1" applyAlignment="1">
      <alignment horizontal="right" vertical="center"/>
    </xf>
    <xf numFmtId="0" fontId="4" fillId="0" borderId="0" xfId="0" applyFont="1" applyBorder="1"/>
  </cellXfs>
  <cellStyles count="7">
    <cellStyle name="Normal" xfId="0" builtinId="0"/>
    <cellStyle name="Normal 2" xfId="5"/>
    <cellStyle name="Normal 2 8" xfId="2"/>
    <cellStyle name="Normal 3" xfId="6"/>
    <cellStyle name="Porcentagem 11" xfId="1"/>
    <cellStyle name="Porcentagem 2" xfId="3"/>
    <cellStyle name="Vírgula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RF3-SOFI/UPLA/Sistema%20UPLA/Transpar&#234;ncia/Ano%20de%202016/Or&#231;amento%20-%20Mensal/ok_Anexo%20II%20-%20Transparencia%20Mensal%202016%20-%20SJSP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n"/>
      <sheetName val="Fev"/>
      <sheetName val="Mar"/>
      <sheetName val="Abr"/>
      <sheetName val="Mai"/>
      <sheetName val="Jun"/>
      <sheetName val="Jul"/>
      <sheetName val="Ago"/>
      <sheetName val="Set"/>
      <sheetName val="Out"/>
      <sheetName val="Nov"/>
      <sheetName val="Dez"/>
      <sheetName val="Access-Jan"/>
      <sheetName val="Access-Fev"/>
      <sheetName val="Access-Mar"/>
      <sheetName val="Access-Abr"/>
      <sheetName val="Access-Mai"/>
      <sheetName val="Access-Jun"/>
      <sheetName val="Access-Jul"/>
      <sheetName val="Access-Ago"/>
      <sheetName val="Access-Set"/>
      <sheetName val="Access-Out"/>
      <sheetName val="Access-Nov"/>
      <sheetName val="Access-Dez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>
        <row r="10">
          <cell r="A10" t="str">
            <v>12101</v>
          </cell>
          <cell r="B10" t="str">
            <v>JUSTICA FEDERAL DE PRIMEIRO GRAU</v>
          </cell>
          <cell r="C10" t="str">
            <v>02</v>
          </cell>
          <cell r="D10" t="str">
            <v>061</v>
          </cell>
          <cell r="E10" t="str">
            <v>0569</v>
          </cell>
          <cell r="F10" t="str">
            <v>PRESTACAO JURISDICIONAL NA JUSTICA FEDERAL</v>
          </cell>
          <cell r="G10" t="str">
            <v>4224</v>
          </cell>
          <cell r="H10" t="str">
            <v>ASSISTENCIA JURIDICA A PESSOAS CARENTES</v>
          </cell>
          <cell r="I10" t="str">
            <v>1</v>
          </cell>
          <cell r="J10" t="str">
            <v>0100</v>
          </cell>
          <cell r="K10" t="str">
            <v>RECURSOS ORDINARIOS</v>
          </cell>
          <cell r="L10" t="str">
            <v>3</v>
          </cell>
          <cell r="M10">
            <v>28458359</v>
          </cell>
          <cell r="N10">
            <v>28458359</v>
          </cell>
          <cell r="O10">
            <v>12371937</v>
          </cell>
          <cell r="P10">
            <v>12195042.24</v>
          </cell>
        </row>
        <row r="11">
          <cell r="A11" t="str">
            <v>12101</v>
          </cell>
          <cell r="B11" t="str">
            <v>JUSTICA FEDERAL DE PRIMEIRO GRAU</v>
          </cell>
          <cell r="C11" t="str">
            <v>02</v>
          </cell>
          <cell r="D11" t="str">
            <v>061</v>
          </cell>
          <cell r="E11" t="str">
            <v>0569</v>
          </cell>
          <cell r="F11" t="str">
            <v>PRESTACAO JURISDICIONAL NA JUSTICA FEDERAL</v>
          </cell>
          <cell r="G11" t="str">
            <v>4257</v>
          </cell>
          <cell r="H11" t="str">
            <v>JULGAMENTO DE CAUSAS NA JUSTICA FEDERAL</v>
          </cell>
          <cell r="I11" t="str">
            <v>1</v>
          </cell>
          <cell r="J11" t="str">
            <v>0100</v>
          </cell>
          <cell r="K11" t="str">
            <v>RECURSOS ORDINARIOS</v>
          </cell>
          <cell r="L11" t="str">
            <v>4</v>
          </cell>
          <cell r="M11">
            <v>1053099</v>
          </cell>
          <cell r="N11">
            <v>21122</v>
          </cell>
        </row>
        <row r="12">
          <cell r="A12" t="str">
            <v>12101</v>
          </cell>
          <cell r="B12" t="str">
            <v>JUSTICA FEDERAL DE PRIMEIRO GRAU</v>
          </cell>
          <cell r="C12" t="str">
            <v>02</v>
          </cell>
          <cell r="D12" t="str">
            <v>061</v>
          </cell>
          <cell r="E12" t="str">
            <v>0569</v>
          </cell>
          <cell r="F12" t="str">
            <v>PRESTACAO JURISDICIONAL NA JUSTICA FEDERAL</v>
          </cell>
          <cell r="G12" t="str">
            <v>4257</v>
          </cell>
          <cell r="H12" t="str">
            <v>JULGAMENTO DE CAUSAS NA JUSTICA FEDERAL</v>
          </cell>
          <cell r="I12" t="str">
            <v>1</v>
          </cell>
          <cell r="J12" t="str">
            <v>0100</v>
          </cell>
          <cell r="K12" t="str">
            <v>RECURSOS ORDINARIOS</v>
          </cell>
          <cell r="L12" t="str">
            <v>3</v>
          </cell>
          <cell r="M12">
            <v>108827777</v>
          </cell>
          <cell r="N12">
            <v>95682301.819999993</v>
          </cell>
          <cell r="O12">
            <v>45278147.439999998</v>
          </cell>
          <cell r="P12">
            <v>44173936.530000001</v>
          </cell>
        </row>
        <row r="13">
          <cell r="A13" t="str">
            <v>12101</v>
          </cell>
          <cell r="B13" t="str">
            <v>JUSTICA FEDERAL DE PRIMEIRO GRAU</v>
          </cell>
          <cell r="C13" t="str">
            <v>02</v>
          </cell>
          <cell r="D13" t="str">
            <v>061</v>
          </cell>
          <cell r="E13" t="str">
            <v>0569</v>
          </cell>
          <cell r="F13" t="str">
            <v>PRESTACAO JURISDICIONAL NA JUSTICA FEDERAL</v>
          </cell>
          <cell r="G13" t="str">
            <v>4257</v>
          </cell>
          <cell r="H13" t="str">
            <v>JULGAMENTO DE CAUSAS NA JUSTICA FEDERAL</v>
          </cell>
          <cell r="I13" t="str">
            <v>1</v>
          </cell>
          <cell r="J13" t="str">
            <v>0127</v>
          </cell>
          <cell r="K13" t="str">
            <v>CUSTAS E EMOLUMENTOS - PODER JUDICIARIO</v>
          </cell>
          <cell r="L13" t="str">
            <v>3</v>
          </cell>
          <cell r="M13">
            <v>25361754</v>
          </cell>
          <cell r="N13">
            <v>20764100.609999999</v>
          </cell>
          <cell r="O13">
            <v>6989798.0499999998</v>
          </cell>
          <cell r="P13">
            <v>6989798.0499999998</v>
          </cell>
        </row>
        <row r="14">
          <cell r="A14" t="str">
            <v>12101</v>
          </cell>
          <cell r="B14" t="str">
            <v>JUSTICA FEDERAL DE PRIMEIRO GRAU</v>
          </cell>
          <cell r="C14" t="str">
            <v>02</v>
          </cell>
          <cell r="D14" t="str">
            <v>122</v>
          </cell>
          <cell r="E14" t="str">
            <v>0569</v>
          </cell>
          <cell r="F14" t="str">
            <v>PRESTACAO JURISDICIONAL NA JUSTICA FEDERAL</v>
          </cell>
          <cell r="G14" t="str">
            <v>09HB</v>
          </cell>
          <cell r="H14" t="str">
            <v>CONTRIBUICAO DA UNIAO, DE SUAS AUTARQUIAS E FUNDACOES PARA O</v>
          </cell>
          <cell r="I14" t="str">
            <v>1</v>
          </cell>
          <cell r="J14" t="str">
            <v>0100</v>
          </cell>
          <cell r="K14" t="str">
            <v>RECURSOS ORDINARIOS</v>
          </cell>
          <cell r="L14" t="str">
            <v>1</v>
          </cell>
          <cell r="M14">
            <v>60126216.020000003</v>
          </cell>
          <cell r="N14">
            <v>60126216.020000003</v>
          </cell>
          <cell r="O14">
            <v>60124826.82</v>
          </cell>
          <cell r="P14">
            <v>60124826.82</v>
          </cell>
        </row>
        <row r="15">
          <cell r="A15" t="str">
            <v>12101</v>
          </cell>
          <cell r="B15" t="str">
            <v>JUSTICA FEDERAL DE PRIMEIRO GRAU</v>
          </cell>
          <cell r="C15" t="str">
            <v>02</v>
          </cell>
          <cell r="D15" t="str">
            <v>122</v>
          </cell>
          <cell r="E15" t="str">
            <v>0569</v>
          </cell>
          <cell r="F15" t="str">
            <v>PRESTACAO JURISDICIONAL NA JUSTICA FEDERAL</v>
          </cell>
          <cell r="G15" t="str">
            <v>11RQ</v>
          </cell>
          <cell r="H15" t="str">
            <v>REFORMA DO FORUM FEDERAL DE EXECUCOES FISCAIS DE SAO PAULO -</v>
          </cell>
          <cell r="I15" t="str">
            <v>1</v>
          </cell>
          <cell r="J15" t="str">
            <v>0100</v>
          </cell>
          <cell r="K15" t="str">
            <v>RECURSOS ORDINARIOS</v>
          </cell>
          <cell r="L15" t="str">
            <v>4</v>
          </cell>
          <cell r="M15">
            <v>415000</v>
          </cell>
        </row>
        <row r="16">
          <cell r="A16" t="str">
            <v>12101</v>
          </cell>
          <cell r="B16" t="str">
            <v>JUSTICA FEDERAL DE PRIMEIRO GRAU</v>
          </cell>
          <cell r="C16" t="str">
            <v>02</v>
          </cell>
          <cell r="D16" t="str">
            <v>122</v>
          </cell>
          <cell r="E16" t="str">
            <v>0569</v>
          </cell>
          <cell r="F16" t="str">
            <v>PRESTACAO JURISDICIONAL NA JUSTICA FEDERAL</v>
          </cell>
          <cell r="G16" t="str">
            <v>12S9</v>
          </cell>
          <cell r="H16" t="str">
            <v>REFORMA DO FORUM FEDERAL CRIMINAL E PREVIDENCIARIO DE SAO PA</v>
          </cell>
          <cell r="I16" t="str">
            <v>1</v>
          </cell>
          <cell r="J16" t="str">
            <v>0100</v>
          </cell>
          <cell r="K16" t="str">
            <v>RECURSOS ORDINARIOS</v>
          </cell>
          <cell r="L16" t="str">
            <v>4</v>
          </cell>
          <cell r="M16">
            <v>2599200</v>
          </cell>
        </row>
        <row r="17">
          <cell r="A17" t="str">
            <v>12101</v>
          </cell>
          <cell r="B17" t="str">
            <v>JUSTICA FEDERAL DE PRIMEIRO GRAU</v>
          </cell>
          <cell r="C17" t="str">
            <v>02</v>
          </cell>
          <cell r="D17" t="str">
            <v>122</v>
          </cell>
          <cell r="E17" t="str">
            <v>0569</v>
          </cell>
          <cell r="F17" t="str">
            <v>PRESTACAO JURISDICIONAL NA JUSTICA FEDERAL</v>
          </cell>
          <cell r="G17" t="str">
            <v>13FR</v>
          </cell>
          <cell r="H17" t="str">
            <v>REFORMA DO FORUM FEDERAL DE RIBEIRAO PRETO - SP</v>
          </cell>
          <cell r="I17" t="str">
            <v>1</v>
          </cell>
          <cell r="J17" t="str">
            <v>0100</v>
          </cell>
          <cell r="K17" t="str">
            <v>RECURSOS ORDINARIOS</v>
          </cell>
          <cell r="L17" t="str">
            <v>4</v>
          </cell>
          <cell r="M17">
            <v>864000</v>
          </cell>
        </row>
        <row r="18">
          <cell r="A18" t="str">
            <v>12101</v>
          </cell>
          <cell r="B18" t="str">
            <v>JUSTICA FEDERAL DE PRIMEIRO GRAU</v>
          </cell>
          <cell r="C18" t="str">
            <v>02</v>
          </cell>
          <cell r="D18" t="str">
            <v>122</v>
          </cell>
          <cell r="E18" t="str">
            <v>0569</v>
          </cell>
          <cell r="F18" t="str">
            <v>PRESTACAO JURISDICIONAL NA JUSTICA FEDERAL</v>
          </cell>
          <cell r="G18" t="str">
            <v>14YN</v>
          </cell>
          <cell r="H18" t="str">
            <v>REFORMA DO FORUM FEDERAL CIVEL DE SAO PAULO - SP</v>
          </cell>
          <cell r="I18" t="str">
            <v>1</v>
          </cell>
          <cell r="J18" t="str">
            <v>0100</v>
          </cell>
          <cell r="K18" t="str">
            <v>RECURSOS ORDINARIOS</v>
          </cell>
          <cell r="L18" t="str">
            <v>4</v>
          </cell>
          <cell r="M18">
            <v>840000</v>
          </cell>
        </row>
        <row r="19">
          <cell r="A19" t="str">
            <v>12101</v>
          </cell>
          <cell r="B19" t="str">
            <v>JUSTICA FEDERAL DE PRIMEIRO GRAU</v>
          </cell>
          <cell r="C19" t="str">
            <v>02</v>
          </cell>
          <cell r="D19" t="str">
            <v>122</v>
          </cell>
          <cell r="E19" t="str">
            <v>0569</v>
          </cell>
          <cell r="F19" t="str">
            <v>PRESTACAO JURISDICIONAL NA JUSTICA FEDERAL</v>
          </cell>
          <cell r="G19" t="str">
            <v>14YO</v>
          </cell>
          <cell r="H19" t="str">
            <v>REFORMA DA SEDE ADMINISTRATIVA DA JUSTICA FEDERAL DE SAO PAU</v>
          </cell>
          <cell r="I19" t="str">
            <v>1</v>
          </cell>
          <cell r="J19" t="str">
            <v>0100</v>
          </cell>
          <cell r="K19" t="str">
            <v>RECURSOS ORDINARIOS</v>
          </cell>
          <cell r="L19" t="str">
            <v>4</v>
          </cell>
          <cell r="M19">
            <v>815000</v>
          </cell>
        </row>
        <row r="20">
          <cell r="A20" t="str">
            <v>12101</v>
          </cell>
          <cell r="B20" t="str">
            <v>JUSTICA FEDERAL DE PRIMEIRO GRAU</v>
          </cell>
          <cell r="C20" t="str">
            <v>02</v>
          </cell>
          <cell r="D20" t="str">
            <v>122</v>
          </cell>
          <cell r="E20" t="str">
            <v>0569</v>
          </cell>
          <cell r="F20" t="str">
            <v>PRESTACAO JURISDICIONAL NA JUSTICA FEDERAL</v>
          </cell>
          <cell r="G20" t="str">
            <v>158T</v>
          </cell>
          <cell r="H20" t="str">
            <v>REFORMA DO JUIZADO ESPECIAL FEDERAL DE SAO PAULO - SP - 2. E</v>
          </cell>
          <cell r="I20" t="str">
            <v>1</v>
          </cell>
          <cell r="J20" t="str">
            <v>0100</v>
          </cell>
          <cell r="K20" t="str">
            <v>RECURSOS ORDINARIOS</v>
          </cell>
          <cell r="L20" t="str">
            <v>4</v>
          </cell>
          <cell r="M20">
            <v>720000</v>
          </cell>
        </row>
        <row r="21">
          <cell r="A21" t="str">
            <v>12101</v>
          </cell>
          <cell r="B21" t="str">
            <v>JUSTICA FEDERAL DE PRIMEIRO GRAU</v>
          </cell>
          <cell r="C21" t="str">
            <v>02</v>
          </cell>
          <cell r="D21" t="str">
            <v>122</v>
          </cell>
          <cell r="E21" t="str">
            <v>0569</v>
          </cell>
          <cell r="F21" t="str">
            <v>PRESTACAO JURISDICIONAL NA JUSTICA FEDERAL</v>
          </cell>
          <cell r="G21" t="str">
            <v>15FY</v>
          </cell>
          <cell r="H21" t="str">
            <v>REFORMA DO FORUM FEDERAL DE SAO JOSE DO RIO PRETO - SP</v>
          </cell>
          <cell r="I21" t="str">
            <v>1</v>
          </cell>
          <cell r="J21" t="str">
            <v>0100</v>
          </cell>
          <cell r="K21" t="str">
            <v>RECURSOS ORDINARIOS</v>
          </cell>
          <cell r="L21" t="str">
            <v>4</v>
          </cell>
          <cell r="M21">
            <v>0</v>
          </cell>
        </row>
        <row r="22">
          <cell r="A22" t="str">
            <v>12101</v>
          </cell>
          <cell r="B22" t="str">
            <v>JUSTICA FEDERAL DE PRIMEIRO GRAU</v>
          </cell>
          <cell r="C22" t="str">
            <v>02</v>
          </cell>
          <cell r="D22" t="str">
            <v>122</v>
          </cell>
          <cell r="E22" t="str">
            <v>0569</v>
          </cell>
          <cell r="F22" t="str">
            <v>PRESTACAO JURISDICIONAL NA JUSTICA FEDERAL</v>
          </cell>
          <cell r="G22" t="str">
            <v>15FZ</v>
          </cell>
          <cell r="H22" t="str">
            <v>REFORMA DO FORUM FEDERAL DE PRESIDENTE PRUDENTE - SP</v>
          </cell>
          <cell r="I22" t="str">
            <v>1</v>
          </cell>
          <cell r="J22" t="str">
            <v>0100</v>
          </cell>
          <cell r="K22" t="str">
            <v>RECURSOS ORDINARIOS</v>
          </cell>
          <cell r="L22" t="str">
            <v>4</v>
          </cell>
          <cell r="M22">
            <v>180000</v>
          </cell>
        </row>
        <row r="23">
          <cell r="A23" t="str">
            <v>12101</v>
          </cell>
          <cell r="B23" t="str">
            <v>JUSTICA FEDERAL DE PRIMEIRO GRAU</v>
          </cell>
          <cell r="C23" t="str">
            <v>02</v>
          </cell>
          <cell r="D23" t="str">
            <v>122</v>
          </cell>
          <cell r="E23" t="str">
            <v>0569</v>
          </cell>
          <cell r="F23" t="str">
            <v>PRESTACAO JURISDICIONAL NA JUSTICA FEDERAL</v>
          </cell>
          <cell r="G23" t="str">
            <v>20TP</v>
          </cell>
          <cell r="H23" t="str">
            <v>PESSOAL ATIVO DA UNIAO</v>
          </cell>
          <cell r="I23" t="str">
            <v>1</v>
          </cell>
          <cell r="J23" t="str">
            <v>0100</v>
          </cell>
          <cell r="K23" t="str">
            <v>RECURSOS ORDINARIOS</v>
          </cell>
          <cell r="L23" t="str">
            <v>1</v>
          </cell>
          <cell r="M23">
            <v>362396797</v>
          </cell>
          <cell r="N23">
            <v>362382099.36000001</v>
          </cell>
          <cell r="O23">
            <v>362316021.86000001</v>
          </cell>
          <cell r="P23">
            <v>360768234.86000001</v>
          </cell>
        </row>
        <row r="24">
          <cell r="A24" t="str">
            <v>12101</v>
          </cell>
          <cell r="B24" t="str">
            <v>JUSTICA FEDERAL DE PRIMEIRO GRAU</v>
          </cell>
          <cell r="C24" t="str">
            <v>02</v>
          </cell>
          <cell r="D24" t="str">
            <v>122</v>
          </cell>
          <cell r="E24" t="str">
            <v>0569</v>
          </cell>
          <cell r="F24" t="str">
            <v>PRESTACAO JURISDICIONAL NA JUSTICA FEDERAL</v>
          </cell>
          <cell r="G24" t="str">
            <v>216H</v>
          </cell>
          <cell r="H24" t="str">
            <v>AJUDA DE CUSTO PARA MORADIA OU AUXILIO-MORADIA A AGENTES PUB</v>
          </cell>
          <cell r="I24" t="str">
            <v>1</v>
          </cell>
          <cell r="J24" t="str">
            <v>0100</v>
          </cell>
          <cell r="K24" t="str">
            <v>RECURSOS ORDINARIOS</v>
          </cell>
          <cell r="L24" t="str">
            <v>3</v>
          </cell>
          <cell r="M24">
            <v>17099858</v>
          </cell>
          <cell r="N24">
            <v>17099858</v>
          </cell>
          <cell r="O24">
            <v>6890438.3799999999</v>
          </cell>
          <cell r="P24">
            <v>6890438.3799999999</v>
          </cell>
        </row>
        <row r="25">
          <cell r="A25" t="str">
            <v>12101</v>
          </cell>
          <cell r="B25" t="str">
            <v>JUSTICA FEDERAL DE PRIMEIRO GRAU</v>
          </cell>
          <cell r="C25" t="str">
            <v>02</v>
          </cell>
          <cell r="D25" t="str">
            <v>131</v>
          </cell>
          <cell r="E25" t="str">
            <v>0569</v>
          </cell>
          <cell r="F25" t="str">
            <v>PRESTACAO JURISDICIONAL NA JUSTICA FEDERAL</v>
          </cell>
          <cell r="G25" t="str">
            <v>2549</v>
          </cell>
          <cell r="H25" t="str">
            <v>COMUNICACAO E DIVULGACAO INSTITUCIONAL</v>
          </cell>
          <cell r="I25" t="str">
            <v>1</v>
          </cell>
          <cell r="J25" t="str">
            <v>0100</v>
          </cell>
          <cell r="K25" t="str">
            <v>RECURSOS ORDINARIOS</v>
          </cell>
          <cell r="L25" t="str">
            <v>4</v>
          </cell>
          <cell r="M25">
            <v>16128</v>
          </cell>
        </row>
        <row r="26">
          <cell r="A26" t="str">
            <v>12101</v>
          </cell>
          <cell r="B26" t="str">
            <v>JUSTICA FEDERAL DE PRIMEIRO GRAU</v>
          </cell>
          <cell r="C26" t="str">
            <v>02</v>
          </cell>
          <cell r="D26" t="str">
            <v>131</v>
          </cell>
          <cell r="E26" t="str">
            <v>0569</v>
          </cell>
          <cell r="F26" t="str">
            <v>PRESTACAO JURISDICIONAL NA JUSTICA FEDERAL</v>
          </cell>
          <cell r="G26" t="str">
            <v>2549</v>
          </cell>
          <cell r="H26" t="str">
            <v>COMUNICACAO E DIVULGACAO INSTITUCIONAL</v>
          </cell>
          <cell r="I26" t="str">
            <v>1</v>
          </cell>
          <cell r="J26" t="str">
            <v>0100</v>
          </cell>
          <cell r="K26" t="str">
            <v>RECURSOS ORDINARIOS</v>
          </cell>
          <cell r="L26" t="str">
            <v>3</v>
          </cell>
          <cell r="M26">
            <v>41440</v>
          </cell>
        </row>
        <row r="27">
          <cell r="A27" t="str">
            <v>12101</v>
          </cell>
          <cell r="B27" t="str">
            <v>JUSTICA FEDERAL DE PRIMEIRO GRAU</v>
          </cell>
          <cell r="C27" t="str">
            <v>02</v>
          </cell>
          <cell r="D27" t="str">
            <v>301</v>
          </cell>
          <cell r="E27" t="str">
            <v>0569</v>
          </cell>
          <cell r="F27" t="str">
            <v>PRESTACAO JURISDICIONAL NA JUSTICA FEDERAL</v>
          </cell>
          <cell r="G27" t="str">
            <v>2004</v>
          </cell>
          <cell r="H27" t="str">
            <v>ASSISTENCIA MEDICA E ODONTOLOGICA AOS SERVIDORES CIVIS, EMPR</v>
          </cell>
          <cell r="I27" t="str">
            <v>2</v>
          </cell>
          <cell r="J27" t="str">
            <v>0100</v>
          </cell>
          <cell r="K27" t="str">
            <v>RECURSOS ORDINARIOS</v>
          </cell>
          <cell r="L27" t="str">
            <v>4</v>
          </cell>
          <cell r="M27">
            <v>66000</v>
          </cell>
        </row>
        <row r="28">
          <cell r="A28" t="str">
            <v>12101</v>
          </cell>
          <cell r="B28" t="str">
            <v>JUSTICA FEDERAL DE PRIMEIRO GRAU</v>
          </cell>
          <cell r="C28" t="str">
            <v>02</v>
          </cell>
          <cell r="D28" t="str">
            <v>301</v>
          </cell>
          <cell r="E28" t="str">
            <v>0569</v>
          </cell>
          <cell r="F28" t="str">
            <v>PRESTACAO JURISDICIONAL NA JUSTICA FEDERAL</v>
          </cell>
          <cell r="G28" t="str">
            <v>2004</v>
          </cell>
          <cell r="H28" t="str">
            <v>ASSISTENCIA MEDICA E ODONTOLOGICA AOS SERVIDORES CIVIS, EMPR</v>
          </cell>
          <cell r="I28" t="str">
            <v>2</v>
          </cell>
          <cell r="J28" t="str">
            <v>0100</v>
          </cell>
          <cell r="K28" t="str">
            <v>RECURSOS ORDINARIOS</v>
          </cell>
          <cell r="L28" t="str">
            <v>3</v>
          </cell>
          <cell r="M28">
            <v>29495640</v>
          </cell>
          <cell r="N28">
            <v>27130099.379999999</v>
          </cell>
          <cell r="O28">
            <v>6981288.5800000001</v>
          </cell>
          <cell r="P28">
            <v>6981288.5800000001</v>
          </cell>
        </row>
        <row r="29">
          <cell r="A29" t="str">
            <v>12101</v>
          </cell>
          <cell r="B29" t="str">
            <v>JUSTICA FEDERAL DE PRIMEIRO GRAU</v>
          </cell>
          <cell r="C29" t="str">
            <v>02</v>
          </cell>
          <cell r="D29" t="str">
            <v>331</v>
          </cell>
          <cell r="E29" t="str">
            <v>0569</v>
          </cell>
          <cell r="F29" t="str">
            <v>PRESTACAO JURISDICIONAL NA JUSTICA FEDERAL</v>
          </cell>
          <cell r="G29" t="str">
            <v>00M1</v>
          </cell>
          <cell r="H29" t="str">
            <v>BENEFICIOS ASSISTENCIAIS DECORRENTES DO AUXILIO-FUNERAL E NA</v>
          </cell>
          <cell r="I29" t="str">
            <v>1</v>
          </cell>
          <cell r="J29" t="str">
            <v>0100</v>
          </cell>
          <cell r="K29" t="str">
            <v>RECURSOS ORDINARIOS</v>
          </cell>
          <cell r="L29" t="str">
            <v>3</v>
          </cell>
          <cell r="M29">
            <v>73803.259999999995</v>
          </cell>
          <cell r="N29">
            <v>73803.259999999995</v>
          </cell>
          <cell r="O29">
            <v>73803.259999999995</v>
          </cell>
          <cell r="P29">
            <v>73803.259999999995</v>
          </cell>
        </row>
        <row r="30">
          <cell r="A30" t="str">
            <v>12101</v>
          </cell>
          <cell r="B30" t="str">
            <v>JUSTICA FEDERAL DE PRIMEIRO GRAU</v>
          </cell>
          <cell r="C30" t="str">
            <v>02</v>
          </cell>
          <cell r="D30" t="str">
            <v>331</v>
          </cell>
          <cell r="E30" t="str">
            <v>0569</v>
          </cell>
          <cell r="F30" t="str">
            <v>PRESTACAO JURISDICIONAL NA JUSTICA FEDERAL</v>
          </cell>
          <cell r="G30" t="str">
            <v>2010</v>
          </cell>
          <cell r="H30" t="str">
            <v>ASSISTENCIA PRE-ESCOLAR AOS DEPENDENTES DOS SERVIDORES CIVIS</v>
          </cell>
          <cell r="I30" t="str">
            <v>1</v>
          </cell>
          <cell r="J30" t="str">
            <v>0100</v>
          </cell>
          <cell r="K30" t="str">
            <v>RECURSOS ORDINARIOS</v>
          </cell>
          <cell r="L30" t="str">
            <v>3</v>
          </cell>
          <cell r="M30">
            <v>6423648</v>
          </cell>
          <cell r="N30">
            <v>6423648</v>
          </cell>
          <cell r="O30">
            <v>2522400.4900000002</v>
          </cell>
          <cell r="P30">
            <v>2522400.4900000002</v>
          </cell>
        </row>
        <row r="31">
          <cell r="A31" t="str">
            <v>12101</v>
          </cell>
          <cell r="B31" t="str">
            <v>JUSTICA FEDERAL DE PRIMEIRO GRAU</v>
          </cell>
          <cell r="C31" t="str">
            <v>02</v>
          </cell>
          <cell r="D31" t="str">
            <v>331</v>
          </cell>
          <cell r="E31" t="str">
            <v>0569</v>
          </cell>
          <cell r="F31" t="str">
            <v>PRESTACAO JURISDICIONAL NA JUSTICA FEDERAL</v>
          </cell>
          <cell r="G31" t="str">
            <v>2011</v>
          </cell>
          <cell r="H31" t="str">
            <v>AUXILIO-TRANSPORTE AOS SERVIDORES CIVIS, EMPREGADOS E MILITA</v>
          </cell>
          <cell r="I31" t="str">
            <v>1</v>
          </cell>
          <cell r="J31" t="str">
            <v>0100</v>
          </cell>
          <cell r="K31" t="str">
            <v>RECURSOS ORDINARIOS</v>
          </cell>
          <cell r="L31" t="str">
            <v>3</v>
          </cell>
          <cell r="M31">
            <v>2420000</v>
          </cell>
          <cell r="N31">
            <v>2419999.92</v>
          </cell>
          <cell r="O31">
            <v>948292.82</v>
          </cell>
          <cell r="P31">
            <v>948292.82</v>
          </cell>
        </row>
        <row r="32">
          <cell r="A32" t="str">
            <v>12101</v>
          </cell>
          <cell r="B32" t="str">
            <v>JUSTICA FEDERAL DE PRIMEIRO GRAU</v>
          </cell>
          <cell r="C32" t="str">
            <v>02</v>
          </cell>
          <cell r="D32" t="str">
            <v>331</v>
          </cell>
          <cell r="E32" t="str">
            <v>0569</v>
          </cell>
          <cell r="F32" t="str">
            <v>PRESTACAO JURISDICIONAL NA JUSTICA FEDERAL</v>
          </cell>
          <cell r="G32" t="str">
            <v>2012</v>
          </cell>
          <cell r="H32" t="str">
            <v>AUXILIO-ALIMENTACAO AOS SERVIDORES CIVIS, EMPREGADOS E MILIT</v>
          </cell>
          <cell r="I32" t="str">
            <v>1</v>
          </cell>
          <cell r="J32" t="str">
            <v>0100</v>
          </cell>
          <cell r="K32" t="str">
            <v>RECURSOS ORDINARIOS</v>
          </cell>
          <cell r="L32" t="str">
            <v>3</v>
          </cell>
          <cell r="M32">
            <v>43232292</v>
          </cell>
          <cell r="N32">
            <v>43232292</v>
          </cell>
          <cell r="O32">
            <v>18382482.489999998</v>
          </cell>
          <cell r="P32">
            <v>18382482.489999998</v>
          </cell>
        </row>
        <row r="33">
          <cell r="A33" t="str">
            <v>12101</v>
          </cell>
          <cell r="B33" t="str">
            <v>JUSTICA FEDERAL DE PRIMEIRO GRAU</v>
          </cell>
          <cell r="C33" t="str">
            <v>09</v>
          </cell>
          <cell r="D33" t="str">
            <v>272</v>
          </cell>
          <cell r="E33" t="str">
            <v>0089</v>
          </cell>
          <cell r="F33" t="str">
            <v>PREVIDENCIA DE INATIVOS E PENSIONISTAS DA UNIAO</v>
          </cell>
          <cell r="G33" t="str">
            <v>0181</v>
          </cell>
          <cell r="H33" t="str">
            <v>APOSENTADORIAS E PENSOES - SERVIDORES CIVIS</v>
          </cell>
          <cell r="I33" t="str">
            <v>2</v>
          </cell>
          <cell r="J33" t="str">
            <v>0156</v>
          </cell>
          <cell r="K33" t="str">
            <v>CONTRIBUICAO PLANO SEGURIDADE SOCIAL SERVIDOR</v>
          </cell>
          <cell r="L33" t="str">
            <v>1</v>
          </cell>
          <cell r="M33">
            <v>65121898.619999997</v>
          </cell>
          <cell r="N33">
            <v>65121898.619999997</v>
          </cell>
          <cell r="O33">
            <v>65121898.619999997</v>
          </cell>
          <cell r="P33">
            <v>64814480.479999997</v>
          </cell>
        </row>
      </sheetData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7"/>
  <sheetViews>
    <sheetView showGridLines="0" tabSelected="1" view="pageBreakPreview" zoomScale="63" zoomScaleNormal="85" zoomScaleSheetLayoutView="63" workbookViewId="0"/>
  </sheetViews>
  <sheetFormatPr defaultRowHeight="25.5" customHeight="1" x14ac:dyDescent="0.2"/>
  <cols>
    <col min="1" max="1" width="15.85546875" customWidth="1"/>
    <col min="2" max="2" width="36.140625" customWidth="1"/>
    <col min="3" max="3" width="12.28515625" customWidth="1"/>
    <col min="4" max="4" width="18.42578125" customWidth="1"/>
    <col min="5" max="5" width="48.85546875" customWidth="1"/>
    <col min="6" max="6" width="66.42578125" customWidth="1"/>
    <col min="7" max="7" width="8.28515625" customWidth="1"/>
    <col min="9" max="9" width="33.140625" customWidth="1"/>
    <col min="10" max="10" width="6.28515625" customWidth="1"/>
    <col min="11" max="11" width="9.85546875" customWidth="1"/>
    <col min="12" max="12" width="14" customWidth="1"/>
    <col min="13" max="15" width="14.140625" customWidth="1"/>
    <col min="16" max="16" width="14" customWidth="1"/>
    <col min="17" max="17" width="11.42578125" customWidth="1"/>
    <col min="18" max="19" width="14" customWidth="1"/>
    <col min="20" max="20" width="12" customWidth="1"/>
    <col min="21" max="21" width="14" customWidth="1"/>
    <col min="23" max="23" width="14" customWidth="1"/>
  </cols>
  <sheetData>
    <row r="1" spans="1:24" ht="12.75" x14ac:dyDescent="0.2">
      <c r="A1" s="1" t="s">
        <v>0</v>
      </c>
      <c r="B1" s="1"/>
      <c r="C1" s="1"/>
      <c r="D1" s="1"/>
      <c r="E1" s="2"/>
      <c r="F1" s="2"/>
      <c r="G1" s="2"/>
      <c r="H1" s="3"/>
      <c r="I1" s="3"/>
      <c r="J1" s="3"/>
      <c r="K1" s="2"/>
      <c r="L1" s="2"/>
      <c r="M1" s="2"/>
      <c r="N1" s="2"/>
      <c r="O1" s="2"/>
      <c r="P1" s="2"/>
      <c r="Q1" s="2"/>
      <c r="R1" s="2"/>
      <c r="S1" s="2"/>
      <c r="T1" s="2"/>
      <c r="U1" s="4"/>
      <c r="V1" s="2"/>
      <c r="W1" s="4"/>
      <c r="X1" s="2"/>
    </row>
    <row r="2" spans="1:24" ht="12.75" x14ac:dyDescent="0.2">
      <c r="A2" s="1" t="s">
        <v>1</v>
      </c>
      <c r="B2" s="1" t="s">
        <v>2</v>
      </c>
      <c r="C2" s="1"/>
      <c r="D2" s="1"/>
      <c r="E2" s="2"/>
      <c r="F2" s="2"/>
      <c r="G2" s="2"/>
      <c r="H2" s="3"/>
      <c r="I2" s="3"/>
      <c r="J2" s="3"/>
      <c r="K2" s="2"/>
      <c r="L2" s="2"/>
      <c r="M2" s="2"/>
      <c r="N2" s="2"/>
      <c r="O2" s="2"/>
      <c r="P2" s="2"/>
      <c r="Q2" s="2"/>
      <c r="R2" s="2"/>
      <c r="S2" s="2"/>
      <c r="T2" s="2"/>
      <c r="U2" s="4"/>
      <c r="V2" s="2"/>
      <c r="W2" s="4"/>
      <c r="X2" s="2"/>
    </row>
    <row r="3" spans="1:24" ht="12.75" x14ac:dyDescent="0.2">
      <c r="A3" s="1" t="s">
        <v>3</v>
      </c>
      <c r="B3" s="5" t="s">
        <v>4</v>
      </c>
      <c r="C3" s="5"/>
      <c r="D3" s="5"/>
      <c r="E3" s="2"/>
      <c r="F3" s="2"/>
      <c r="G3" s="2"/>
      <c r="H3" s="3"/>
      <c r="I3" s="3"/>
      <c r="J3" s="3"/>
      <c r="K3" s="2"/>
      <c r="L3" s="2"/>
      <c r="M3" s="2"/>
      <c r="N3" s="2"/>
      <c r="O3" s="2"/>
      <c r="P3" s="2"/>
      <c r="Q3" s="2"/>
      <c r="R3" s="2"/>
      <c r="S3" s="2"/>
      <c r="T3" s="2"/>
      <c r="U3" s="4"/>
      <c r="V3" s="2"/>
      <c r="W3" s="4"/>
      <c r="X3" s="2"/>
    </row>
    <row r="4" spans="1:24" ht="12.75" x14ac:dyDescent="0.2">
      <c r="A4" s="6" t="s">
        <v>5</v>
      </c>
      <c r="B4" s="7">
        <v>42491</v>
      </c>
      <c r="C4" s="8"/>
      <c r="D4" s="6"/>
      <c r="E4" s="2"/>
      <c r="F4" s="2"/>
      <c r="G4" s="2"/>
      <c r="H4" s="3"/>
      <c r="I4" s="3"/>
      <c r="J4" s="3"/>
      <c r="K4" s="2"/>
      <c r="L4" s="2"/>
      <c r="M4" s="2"/>
      <c r="N4" s="2"/>
      <c r="O4" s="2"/>
      <c r="P4" s="2"/>
      <c r="Q4" s="2"/>
      <c r="R4" s="2"/>
      <c r="S4" s="2"/>
      <c r="T4" s="2"/>
      <c r="U4" s="4"/>
      <c r="V4" s="2"/>
      <c r="W4" s="4"/>
      <c r="X4" s="2"/>
    </row>
    <row r="5" spans="1:24" ht="12.75" x14ac:dyDescent="0.2">
      <c r="A5" s="9" t="s">
        <v>6</v>
      </c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</row>
    <row r="6" spans="1:24" ht="13.5" thickBot="1" x14ac:dyDescent="0.25">
      <c r="A6" s="2"/>
      <c r="B6" s="2"/>
      <c r="C6" s="2"/>
      <c r="D6" s="2"/>
      <c r="E6" s="2"/>
      <c r="F6" s="2"/>
      <c r="G6" s="2"/>
      <c r="H6" s="3"/>
      <c r="I6" s="3"/>
      <c r="J6" s="3"/>
      <c r="K6" s="2"/>
      <c r="L6" s="2"/>
      <c r="M6" s="2"/>
      <c r="N6" s="2"/>
      <c r="O6" s="2"/>
      <c r="P6" s="2"/>
      <c r="Q6" s="2"/>
      <c r="R6" s="2"/>
      <c r="S6" s="2"/>
      <c r="T6" s="2"/>
      <c r="U6" s="4"/>
      <c r="V6" s="2"/>
      <c r="W6" s="4"/>
      <c r="X6" s="2"/>
    </row>
    <row r="7" spans="1:24" ht="23.25" customHeight="1" thickBot="1" x14ac:dyDescent="0.25">
      <c r="A7" s="10" t="s">
        <v>7</v>
      </c>
      <c r="B7" s="11"/>
      <c r="C7" s="11"/>
      <c r="D7" s="11"/>
      <c r="E7" s="11"/>
      <c r="F7" s="11"/>
      <c r="G7" s="11"/>
      <c r="H7" s="11"/>
      <c r="I7" s="11"/>
      <c r="J7" s="12"/>
      <c r="K7" s="13" t="s">
        <v>8</v>
      </c>
      <c r="L7" s="14" t="s">
        <v>9</v>
      </c>
      <c r="M7" s="15"/>
      <c r="N7" s="13" t="s">
        <v>10</v>
      </c>
      <c r="O7" s="13" t="s">
        <v>11</v>
      </c>
      <c r="P7" s="10" t="s">
        <v>12</v>
      </c>
      <c r="Q7" s="12"/>
      <c r="R7" s="13" t="s">
        <v>13</v>
      </c>
      <c r="S7" s="10" t="s">
        <v>14</v>
      </c>
      <c r="T7" s="11"/>
      <c r="U7" s="11"/>
      <c r="V7" s="11"/>
      <c r="W7" s="11"/>
      <c r="X7" s="12"/>
    </row>
    <row r="8" spans="1:24" ht="20.25" customHeight="1" x14ac:dyDescent="0.2">
      <c r="A8" s="16" t="s">
        <v>15</v>
      </c>
      <c r="B8" s="17"/>
      <c r="C8" s="18" t="s">
        <v>16</v>
      </c>
      <c r="D8" s="18" t="s">
        <v>17</v>
      </c>
      <c r="E8" s="19" t="s">
        <v>18</v>
      </c>
      <c r="F8" s="20"/>
      <c r="G8" s="18" t="s">
        <v>19</v>
      </c>
      <c r="H8" s="21" t="s">
        <v>20</v>
      </c>
      <c r="I8" s="22"/>
      <c r="J8" s="18" t="s">
        <v>21</v>
      </c>
      <c r="K8" s="23"/>
      <c r="L8" s="24" t="s">
        <v>22</v>
      </c>
      <c r="M8" s="24" t="s">
        <v>23</v>
      </c>
      <c r="N8" s="23"/>
      <c r="O8" s="23"/>
      <c r="P8" s="25" t="s">
        <v>24</v>
      </c>
      <c r="Q8" s="25" t="s">
        <v>25</v>
      </c>
      <c r="R8" s="23"/>
      <c r="S8" s="26" t="s">
        <v>26</v>
      </c>
      <c r="T8" s="27" t="s">
        <v>27</v>
      </c>
      <c r="U8" s="26" t="s">
        <v>28</v>
      </c>
      <c r="V8" s="28" t="s">
        <v>27</v>
      </c>
      <c r="W8" s="29" t="s">
        <v>29</v>
      </c>
      <c r="X8" s="28" t="s">
        <v>27</v>
      </c>
    </row>
    <row r="9" spans="1:24" ht="20.25" customHeight="1" thickBot="1" x14ac:dyDescent="0.25">
      <c r="A9" s="30" t="s">
        <v>30</v>
      </c>
      <c r="B9" s="30" t="s">
        <v>31</v>
      </c>
      <c r="C9" s="31"/>
      <c r="D9" s="31"/>
      <c r="E9" s="32" t="s">
        <v>32</v>
      </c>
      <c r="F9" s="32" t="s">
        <v>33</v>
      </c>
      <c r="G9" s="31"/>
      <c r="H9" s="32" t="s">
        <v>30</v>
      </c>
      <c r="I9" s="32" t="s">
        <v>31</v>
      </c>
      <c r="J9" s="31"/>
      <c r="K9" s="30" t="s">
        <v>34</v>
      </c>
      <c r="L9" s="33" t="s">
        <v>35</v>
      </c>
      <c r="M9" s="33" t="s">
        <v>36</v>
      </c>
      <c r="N9" s="33" t="s">
        <v>37</v>
      </c>
      <c r="O9" s="33" t="s">
        <v>38</v>
      </c>
      <c r="P9" s="33" t="s">
        <v>39</v>
      </c>
      <c r="Q9" s="33" t="s">
        <v>40</v>
      </c>
      <c r="R9" s="30" t="s">
        <v>41</v>
      </c>
      <c r="S9" s="34" t="s">
        <v>42</v>
      </c>
      <c r="T9" s="35" t="s">
        <v>43</v>
      </c>
      <c r="U9" s="34" t="s">
        <v>44</v>
      </c>
      <c r="V9" s="35" t="s">
        <v>45</v>
      </c>
      <c r="W9" s="36" t="s">
        <v>46</v>
      </c>
      <c r="X9" s="35" t="s">
        <v>47</v>
      </c>
    </row>
    <row r="10" spans="1:24" ht="30.75" customHeight="1" x14ac:dyDescent="0.2">
      <c r="A10" s="37" t="str">
        <f>+'[1]Access-Mai'!A10</f>
        <v>12101</v>
      </c>
      <c r="B10" s="38" t="str">
        <f>+'[1]Access-Mai'!B10</f>
        <v>JUSTICA FEDERAL DE PRIMEIRO GRAU</v>
      </c>
      <c r="C10" s="39" t="str">
        <f>CONCATENATE('[1]Access-Mai'!C10,".",'[1]Access-Mai'!D10)</f>
        <v>02.061</v>
      </c>
      <c r="D10" s="39" t="str">
        <f>CONCATENATE('[1]Access-Mai'!E10,".",'[1]Access-Mai'!G10)</f>
        <v>0569.4224</v>
      </c>
      <c r="E10" s="38" t="str">
        <f>+'[1]Access-Mai'!F10</f>
        <v>PRESTACAO JURISDICIONAL NA JUSTICA FEDERAL</v>
      </c>
      <c r="F10" s="40" t="str">
        <f>+'[1]Access-Mai'!H10</f>
        <v>ASSISTENCIA JURIDICA A PESSOAS CARENTES</v>
      </c>
      <c r="G10" s="37" t="str">
        <f>IF('[1]Access-Mai'!I10="1","F","S")</f>
        <v>F</v>
      </c>
      <c r="H10" s="37" t="str">
        <f>+'[1]Access-Mai'!J10</f>
        <v>0100</v>
      </c>
      <c r="I10" s="41" t="str">
        <f>+'[1]Access-Mai'!K10</f>
        <v>RECURSOS ORDINARIOS</v>
      </c>
      <c r="J10" s="37" t="str">
        <f>+'[1]Access-Mai'!L10</f>
        <v>3</v>
      </c>
      <c r="K10" s="42"/>
      <c r="L10" s="43"/>
      <c r="M10" s="43"/>
      <c r="N10" s="44">
        <f>K10+L10-M10</f>
        <v>0</v>
      </c>
      <c r="O10" s="42"/>
      <c r="P10" s="45">
        <f>'[1]Access-Mai'!M10</f>
        <v>28458359</v>
      </c>
      <c r="Q10" s="45"/>
      <c r="R10" s="45">
        <f>N10-O10+P10+Q10</f>
        <v>28458359</v>
      </c>
      <c r="S10" s="45">
        <f>'[1]Access-Mai'!N10</f>
        <v>28458359</v>
      </c>
      <c r="T10" s="46">
        <f>IF(R10&gt;0,S10/R10,0)</f>
        <v>1</v>
      </c>
      <c r="U10" s="45">
        <f>'[1]Access-Mai'!O10</f>
        <v>12371937</v>
      </c>
      <c r="V10" s="46">
        <f>IF(R10&gt;0,U10/R10,0)</f>
        <v>0.43473824334003236</v>
      </c>
      <c r="W10" s="45">
        <f>'[1]Access-Mai'!P10</f>
        <v>12195042.24</v>
      </c>
      <c r="X10" s="46">
        <f>IF(R10&gt;0,W10/R10,0)</f>
        <v>0.42852232765775428</v>
      </c>
    </row>
    <row r="11" spans="1:24" ht="30.75" customHeight="1" x14ac:dyDescent="0.2">
      <c r="A11" s="47" t="str">
        <f>+'[1]Access-Mai'!A11</f>
        <v>12101</v>
      </c>
      <c r="B11" s="48" t="str">
        <f>+'[1]Access-Mai'!B11</f>
        <v>JUSTICA FEDERAL DE PRIMEIRO GRAU</v>
      </c>
      <c r="C11" s="47" t="str">
        <f>CONCATENATE('[1]Access-Mai'!C11,".",'[1]Access-Mai'!D11)</f>
        <v>02.061</v>
      </c>
      <c r="D11" s="47" t="str">
        <f>CONCATENATE('[1]Access-Mai'!E11,".",'[1]Access-Mai'!G11)</f>
        <v>0569.4257</v>
      </c>
      <c r="E11" s="48" t="str">
        <f>+'[1]Access-Mai'!F11</f>
        <v>PRESTACAO JURISDICIONAL NA JUSTICA FEDERAL</v>
      </c>
      <c r="F11" s="49" t="str">
        <f>+'[1]Access-Mai'!H11</f>
        <v>JULGAMENTO DE CAUSAS NA JUSTICA FEDERAL</v>
      </c>
      <c r="G11" s="47" t="str">
        <f>IF('[1]Access-Mai'!I11="1","F","S")</f>
        <v>F</v>
      </c>
      <c r="H11" s="47" t="str">
        <f>+'[1]Access-Mai'!J11</f>
        <v>0100</v>
      </c>
      <c r="I11" s="48" t="str">
        <f>+'[1]Access-Mai'!K11</f>
        <v>RECURSOS ORDINARIOS</v>
      </c>
      <c r="J11" s="47" t="str">
        <f>+'[1]Access-Mai'!L11</f>
        <v>4</v>
      </c>
      <c r="K11" s="50"/>
      <c r="L11" s="50"/>
      <c r="M11" s="50"/>
      <c r="N11" s="51">
        <v>0</v>
      </c>
      <c r="O11" s="50"/>
      <c r="P11" s="52">
        <f>'[1]Access-Mai'!M11</f>
        <v>1053099</v>
      </c>
      <c r="Q11" s="52"/>
      <c r="R11" s="52">
        <f t="shared" ref="R11:R32" si="0">N11-O11+P11+Q11</f>
        <v>1053099</v>
      </c>
      <c r="S11" s="52">
        <f>'[1]Access-Mai'!N11</f>
        <v>21122</v>
      </c>
      <c r="T11" s="53">
        <f t="shared" ref="T11:T34" si="1">IF(R11&gt;0,S11/R11,0)</f>
        <v>2.0056993691951089E-2</v>
      </c>
      <c r="U11" s="52">
        <f>'[1]Access-Mai'!O11</f>
        <v>0</v>
      </c>
      <c r="V11" s="53">
        <f t="shared" ref="V11:V34" si="2">IF(R11&gt;0,U11/R11,0)</f>
        <v>0</v>
      </c>
      <c r="W11" s="52">
        <f>'[1]Access-Mai'!P11</f>
        <v>0</v>
      </c>
      <c r="X11" s="53">
        <f t="shared" ref="X11:X34" si="3">IF(R11&gt;0,W11/R11,0)</f>
        <v>0</v>
      </c>
    </row>
    <row r="12" spans="1:24" ht="30.75" customHeight="1" x14ac:dyDescent="0.2">
      <c r="A12" s="47" t="str">
        <f>+'[1]Access-Mai'!A12</f>
        <v>12101</v>
      </c>
      <c r="B12" s="48" t="str">
        <f>+'[1]Access-Mai'!B12</f>
        <v>JUSTICA FEDERAL DE PRIMEIRO GRAU</v>
      </c>
      <c r="C12" s="47" t="str">
        <f>CONCATENATE('[1]Access-Mai'!C12,".",'[1]Access-Mai'!D12)</f>
        <v>02.061</v>
      </c>
      <c r="D12" s="47" t="str">
        <f>CONCATENATE('[1]Access-Mai'!E12,".",'[1]Access-Mai'!G12)</f>
        <v>0569.4257</v>
      </c>
      <c r="E12" s="48" t="str">
        <f>+'[1]Access-Mai'!F12</f>
        <v>PRESTACAO JURISDICIONAL NA JUSTICA FEDERAL</v>
      </c>
      <c r="F12" s="48" t="str">
        <f>+'[1]Access-Mai'!H12</f>
        <v>JULGAMENTO DE CAUSAS NA JUSTICA FEDERAL</v>
      </c>
      <c r="G12" s="47" t="str">
        <f>IF('[1]Access-Mai'!I12="1","F","S")</f>
        <v>F</v>
      </c>
      <c r="H12" s="47" t="str">
        <f>+'[1]Access-Mai'!J12</f>
        <v>0100</v>
      </c>
      <c r="I12" s="48" t="str">
        <f>+'[1]Access-Mai'!K12</f>
        <v>RECURSOS ORDINARIOS</v>
      </c>
      <c r="J12" s="47" t="str">
        <f>+'[1]Access-Mai'!L12</f>
        <v>3</v>
      </c>
      <c r="K12" s="52"/>
      <c r="L12" s="52"/>
      <c r="M12" s="52"/>
      <c r="N12" s="50">
        <v>0</v>
      </c>
      <c r="O12" s="52"/>
      <c r="P12" s="52">
        <f>'[1]Access-Mai'!M12</f>
        <v>108827777</v>
      </c>
      <c r="Q12" s="52"/>
      <c r="R12" s="52">
        <f t="shared" si="0"/>
        <v>108827777</v>
      </c>
      <c r="S12" s="52">
        <f>'[1]Access-Mai'!N12</f>
        <v>95682301.819999993</v>
      </c>
      <c r="T12" s="53">
        <f t="shared" si="1"/>
        <v>0.87920845631166378</v>
      </c>
      <c r="U12" s="52">
        <f>'[1]Access-Mai'!O12</f>
        <v>45278147.439999998</v>
      </c>
      <c r="V12" s="53">
        <f t="shared" si="2"/>
        <v>0.41605322361771663</v>
      </c>
      <c r="W12" s="52">
        <f>'[1]Access-Mai'!P12</f>
        <v>44173936.530000001</v>
      </c>
      <c r="X12" s="53">
        <f t="shared" si="3"/>
        <v>0.40590681669441803</v>
      </c>
    </row>
    <row r="13" spans="1:24" ht="30.75" customHeight="1" x14ac:dyDescent="0.2">
      <c r="A13" s="47" t="str">
        <f>+'[1]Access-Mai'!A13</f>
        <v>12101</v>
      </c>
      <c r="B13" s="48" t="str">
        <f>+'[1]Access-Mai'!B13</f>
        <v>JUSTICA FEDERAL DE PRIMEIRO GRAU</v>
      </c>
      <c r="C13" s="47" t="str">
        <f>CONCATENATE('[1]Access-Mai'!C13,".",'[1]Access-Mai'!D13)</f>
        <v>02.061</v>
      </c>
      <c r="D13" s="47" t="str">
        <f>CONCATENATE('[1]Access-Mai'!E13,".",'[1]Access-Mai'!G13)</f>
        <v>0569.4257</v>
      </c>
      <c r="E13" s="48" t="str">
        <f>+'[1]Access-Mai'!F13</f>
        <v>PRESTACAO JURISDICIONAL NA JUSTICA FEDERAL</v>
      </c>
      <c r="F13" s="48" t="str">
        <f>+'[1]Access-Mai'!H13</f>
        <v>JULGAMENTO DE CAUSAS NA JUSTICA FEDERAL</v>
      </c>
      <c r="G13" s="47" t="str">
        <f>IF('[1]Access-Mai'!I13="1","F","S")</f>
        <v>F</v>
      </c>
      <c r="H13" s="47" t="str">
        <f>+'[1]Access-Mai'!J13</f>
        <v>0127</v>
      </c>
      <c r="I13" s="48" t="str">
        <f>+'[1]Access-Mai'!K13</f>
        <v>CUSTAS E EMOLUMENTOS - PODER JUDICIARIO</v>
      </c>
      <c r="J13" s="47" t="str">
        <f>+'[1]Access-Mai'!L13</f>
        <v>3</v>
      </c>
      <c r="K13" s="52"/>
      <c r="L13" s="52"/>
      <c r="M13" s="52"/>
      <c r="N13" s="50">
        <v>0</v>
      </c>
      <c r="O13" s="52"/>
      <c r="P13" s="52">
        <f>'[1]Access-Mai'!M13</f>
        <v>25361754</v>
      </c>
      <c r="Q13" s="52"/>
      <c r="R13" s="52">
        <f t="shared" si="0"/>
        <v>25361754</v>
      </c>
      <c r="S13" s="52">
        <f>'[1]Access-Mai'!N13</f>
        <v>20764100.609999999</v>
      </c>
      <c r="T13" s="53">
        <f t="shared" si="1"/>
        <v>0.81871705758205837</v>
      </c>
      <c r="U13" s="52">
        <f>'[1]Access-Mai'!O13</f>
        <v>6989798.0499999998</v>
      </c>
      <c r="V13" s="53">
        <f t="shared" si="2"/>
        <v>0.27560388962056803</v>
      </c>
      <c r="W13" s="52">
        <f>'[1]Access-Mai'!P13</f>
        <v>6989798.0499999998</v>
      </c>
      <c r="X13" s="53">
        <f t="shared" si="3"/>
        <v>0.27560388962056803</v>
      </c>
    </row>
    <row r="14" spans="1:24" ht="30.75" customHeight="1" x14ac:dyDescent="0.2">
      <c r="A14" s="47" t="str">
        <f>+'[1]Access-Mai'!A14</f>
        <v>12101</v>
      </c>
      <c r="B14" s="48" t="str">
        <f>+'[1]Access-Mai'!B14</f>
        <v>JUSTICA FEDERAL DE PRIMEIRO GRAU</v>
      </c>
      <c r="C14" s="47" t="str">
        <f>CONCATENATE('[1]Access-Mai'!C14,".",'[1]Access-Mai'!D14)</f>
        <v>02.122</v>
      </c>
      <c r="D14" s="47" t="str">
        <f>CONCATENATE('[1]Access-Mai'!E14,".",'[1]Access-Mai'!G14)</f>
        <v>0569.09HB</v>
      </c>
      <c r="E14" s="48" t="str">
        <f>+'[1]Access-Mai'!F14</f>
        <v>PRESTACAO JURISDICIONAL NA JUSTICA FEDERAL</v>
      </c>
      <c r="F14" s="48" t="str">
        <f>+'[1]Access-Mai'!H14</f>
        <v>CONTRIBUICAO DA UNIAO, DE SUAS AUTARQUIAS E FUNDACOES PARA O</v>
      </c>
      <c r="G14" s="47" t="str">
        <f>IF('[1]Access-Mai'!I14="1","F","S")</f>
        <v>F</v>
      </c>
      <c r="H14" s="47" t="str">
        <f>+'[1]Access-Mai'!J14</f>
        <v>0100</v>
      </c>
      <c r="I14" s="48" t="str">
        <f>+'[1]Access-Mai'!K14</f>
        <v>RECURSOS ORDINARIOS</v>
      </c>
      <c r="J14" s="47" t="str">
        <f>+'[1]Access-Mai'!L14</f>
        <v>1</v>
      </c>
      <c r="K14" s="52"/>
      <c r="L14" s="52"/>
      <c r="M14" s="52"/>
      <c r="N14" s="50">
        <v>0</v>
      </c>
      <c r="O14" s="52"/>
      <c r="P14" s="52">
        <f>'[1]Access-Mai'!M14</f>
        <v>60126216.020000003</v>
      </c>
      <c r="Q14" s="52"/>
      <c r="R14" s="52">
        <f t="shared" si="0"/>
        <v>60126216.020000003</v>
      </c>
      <c r="S14" s="52">
        <f>'[1]Access-Mai'!N14</f>
        <v>60126216.020000003</v>
      </c>
      <c r="T14" s="53">
        <f t="shared" si="1"/>
        <v>1</v>
      </c>
      <c r="U14" s="52">
        <f>'[1]Access-Mai'!O14</f>
        <v>60124826.82</v>
      </c>
      <c r="V14" s="53">
        <f t="shared" si="2"/>
        <v>0.99997689526978484</v>
      </c>
      <c r="W14" s="52">
        <f>'[1]Access-Mai'!P14</f>
        <v>60124826.82</v>
      </c>
      <c r="X14" s="53">
        <f t="shared" si="3"/>
        <v>0.99997689526978484</v>
      </c>
    </row>
    <row r="15" spans="1:24" ht="30.75" customHeight="1" x14ac:dyDescent="0.2">
      <c r="A15" s="47" t="str">
        <f>+'[1]Access-Mai'!A15</f>
        <v>12101</v>
      </c>
      <c r="B15" s="48" t="str">
        <f>+'[1]Access-Mai'!B15</f>
        <v>JUSTICA FEDERAL DE PRIMEIRO GRAU</v>
      </c>
      <c r="C15" s="47" t="str">
        <f>CONCATENATE('[1]Access-Mai'!C15,".",'[1]Access-Mai'!D15)</f>
        <v>02.122</v>
      </c>
      <c r="D15" s="47" t="str">
        <f>CONCATENATE('[1]Access-Mai'!E15,".",'[1]Access-Mai'!G15)</f>
        <v>0569.11RQ</v>
      </c>
      <c r="E15" s="48" t="str">
        <f>+'[1]Access-Mai'!F15</f>
        <v>PRESTACAO JURISDICIONAL NA JUSTICA FEDERAL</v>
      </c>
      <c r="F15" s="48" t="str">
        <f>+'[1]Access-Mai'!H15</f>
        <v>REFORMA DO FORUM FEDERAL DE EXECUCOES FISCAIS DE SAO PAULO -</v>
      </c>
      <c r="G15" s="47" t="str">
        <f>IF('[1]Access-Mai'!I15="1","F","S")</f>
        <v>F</v>
      </c>
      <c r="H15" s="47" t="str">
        <f>+'[1]Access-Mai'!J15</f>
        <v>0100</v>
      </c>
      <c r="I15" s="48" t="str">
        <f>+'[1]Access-Mai'!K15</f>
        <v>RECURSOS ORDINARIOS</v>
      </c>
      <c r="J15" s="47" t="str">
        <f>+'[1]Access-Mai'!L15</f>
        <v>4</v>
      </c>
      <c r="K15" s="50"/>
      <c r="L15" s="50"/>
      <c r="M15" s="50"/>
      <c r="N15" s="50">
        <v>0</v>
      </c>
      <c r="O15" s="50"/>
      <c r="P15" s="52">
        <f>'[1]Access-Mai'!M15</f>
        <v>415000</v>
      </c>
      <c r="Q15" s="52"/>
      <c r="R15" s="52">
        <f t="shared" si="0"/>
        <v>415000</v>
      </c>
      <c r="S15" s="52">
        <f>'[1]Access-Mai'!N15</f>
        <v>0</v>
      </c>
      <c r="T15" s="53">
        <f t="shared" si="1"/>
        <v>0</v>
      </c>
      <c r="U15" s="52">
        <f>'[1]Access-Mai'!O15</f>
        <v>0</v>
      </c>
      <c r="V15" s="53">
        <f t="shared" si="2"/>
        <v>0</v>
      </c>
      <c r="W15" s="52">
        <f>'[1]Access-Mai'!P15</f>
        <v>0</v>
      </c>
      <c r="X15" s="53">
        <f t="shared" si="3"/>
        <v>0</v>
      </c>
    </row>
    <row r="16" spans="1:24" ht="30.75" customHeight="1" x14ac:dyDescent="0.2">
      <c r="A16" s="47" t="str">
        <f>+'[1]Access-Mai'!A16</f>
        <v>12101</v>
      </c>
      <c r="B16" s="48" t="str">
        <f>+'[1]Access-Mai'!B16</f>
        <v>JUSTICA FEDERAL DE PRIMEIRO GRAU</v>
      </c>
      <c r="C16" s="47" t="str">
        <f>CONCATENATE('[1]Access-Mai'!C16,".",'[1]Access-Mai'!D16)</f>
        <v>02.122</v>
      </c>
      <c r="D16" s="47" t="str">
        <f>CONCATENATE('[1]Access-Mai'!E16,".",'[1]Access-Mai'!G16)</f>
        <v>0569.12S9</v>
      </c>
      <c r="E16" s="48" t="str">
        <f>+'[1]Access-Mai'!F16</f>
        <v>PRESTACAO JURISDICIONAL NA JUSTICA FEDERAL</v>
      </c>
      <c r="F16" s="48" t="str">
        <f>+'[1]Access-Mai'!H16</f>
        <v>REFORMA DO FORUM FEDERAL CRIMINAL E PREVIDENCIARIO DE SAO PA</v>
      </c>
      <c r="G16" s="47" t="str">
        <f>IF('[1]Access-Mai'!I16="1","F","S")</f>
        <v>F</v>
      </c>
      <c r="H16" s="47" t="str">
        <f>+'[1]Access-Mai'!J16</f>
        <v>0100</v>
      </c>
      <c r="I16" s="48" t="str">
        <f>+'[1]Access-Mai'!K16</f>
        <v>RECURSOS ORDINARIOS</v>
      </c>
      <c r="J16" s="47" t="str">
        <f>+'[1]Access-Mai'!L16</f>
        <v>4</v>
      </c>
      <c r="K16" s="52"/>
      <c r="L16" s="52"/>
      <c r="M16" s="52"/>
      <c r="N16" s="50">
        <v>0</v>
      </c>
      <c r="O16" s="52"/>
      <c r="P16" s="52">
        <f>'[1]Access-Mai'!M16</f>
        <v>2599200</v>
      </c>
      <c r="Q16" s="52"/>
      <c r="R16" s="52">
        <f t="shared" si="0"/>
        <v>2599200</v>
      </c>
      <c r="S16" s="52">
        <f>'[1]Access-Mai'!N16</f>
        <v>0</v>
      </c>
      <c r="T16" s="53">
        <f t="shared" si="1"/>
        <v>0</v>
      </c>
      <c r="U16" s="52">
        <f>'[1]Access-Mai'!O16</f>
        <v>0</v>
      </c>
      <c r="V16" s="53">
        <f t="shared" si="2"/>
        <v>0</v>
      </c>
      <c r="W16" s="52">
        <f>'[1]Access-Mai'!P16</f>
        <v>0</v>
      </c>
      <c r="X16" s="53">
        <f t="shared" si="3"/>
        <v>0</v>
      </c>
    </row>
    <row r="17" spans="1:24" ht="30.75" customHeight="1" x14ac:dyDescent="0.2">
      <c r="A17" s="47" t="str">
        <f>+'[1]Access-Mai'!A17</f>
        <v>12101</v>
      </c>
      <c r="B17" s="48" t="str">
        <f>+'[1]Access-Mai'!B17</f>
        <v>JUSTICA FEDERAL DE PRIMEIRO GRAU</v>
      </c>
      <c r="C17" s="47" t="str">
        <f>CONCATENATE('[1]Access-Mai'!C17,".",'[1]Access-Mai'!D17)</f>
        <v>02.122</v>
      </c>
      <c r="D17" s="47" t="str">
        <f>CONCATENATE('[1]Access-Mai'!E17,".",'[1]Access-Mai'!G17)</f>
        <v>0569.13FR</v>
      </c>
      <c r="E17" s="48" t="str">
        <f>+'[1]Access-Mai'!F17</f>
        <v>PRESTACAO JURISDICIONAL NA JUSTICA FEDERAL</v>
      </c>
      <c r="F17" s="48" t="str">
        <f>+'[1]Access-Mai'!H17</f>
        <v>REFORMA DO FORUM FEDERAL DE RIBEIRAO PRETO - SP</v>
      </c>
      <c r="G17" s="47" t="str">
        <f>IF('[1]Access-Mai'!I17="1","F","S")</f>
        <v>F</v>
      </c>
      <c r="H17" s="47" t="str">
        <f>+'[1]Access-Mai'!J17</f>
        <v>0100</v>
      </c>
      <c r="I17" s="48" t="str">
        <f>+'[1]Access-Mai'!K17</f>
        <v>RECURSOS ORDINARIOS</v>
      </c>
      <c r="J17" s="47" t="str">
        <f>+'[1]Access-Mai'!L17</f>
        <v>4</v>
      </c>
      <c r="K17" s="52"/>
      <c r="L17" s="52"/>
      <c r="M17" s="52"/>
      <c r="N17" s="50">
        <v>0</v>
      </c>
      <c r="O17" s="52"/>
      <c r="P17" s="52">
        <f>'[1]Access-Mai'!M17</f>
        <v>864000</v>
      </c>
      <c r="Q17" s="52"/>
      <c r="R17" s="52">
        <f t="shared" si="0"/>
        <v>864000</v>
      </c>
      <c r="S17" s="52">
        <f>'[1]Access-Mai'!N17</f>
        <v>0</v>
      </c>
      <c r="T17" s="53">
        <f t="shared" si="1"/>
        <v>0</v>
      </c>
      <c r="U17" s="52">
        <f>'[1]Access-Mai'!O17</f>
        <v>0</v>
      </c>
      <c r="V17" s="53">
        <f t="shared" si="2"/>
        <v>0</v>
      </c>
      <c r="W17" s="52">
        <f>'[1]Access-Mai'!P17</f>
        <v>0</v>
      </c>
      <c r="X17" s="53">
        <f t="shared" si="3"/>
        <v>0</v>
      </c>
    </row>
    <row r="18" spans="1:24" ht="30.75" customHeight="1" x14ac:dyDescent="0.2">
      <c r="A18" s="47" t="str">
        <f>+'[1]Access-Mai'!A18</f>
        <v>12101</v>
      </c>
      <c r="B18" s="48" t="str">
        <f>+'[1]Access-Mai'!B18</f>
        <v>JUSTICA FEDERAL DE PRIMEIRO GRAU</v>
      </c>
      <c r="C18" s="47" t="str">
        <f>CONCATENATE('[1]Access-Mai'!C18,".",'[1]Access-Mai'!D18)</f>
        <v>02.122</v>
      </c>
      <c r="D18" s="47" t="str">
        <f>CONCATENATE('[1]Access-Mai'!E18,".",'[1]Access-Mai'!G18)</f>
        <v>0569.14YN</v>
      </c>
      <c r="E18" s="48" t="str">
        <f>+'[1]Access-Mai'!F18</f>
        <v>PRESTACAO JURISDICIONAL NA JUSTICA FEDERAL</v>
      </c>
      <c r="F18" s="48" t="str">
        <f>+'[1]Access-Mai'!H18</f>
        <v>REFORMA DO FORUM FEDERAL CIVEL DE SAO PAULO - SP</v>
      </c>
      <c r="G18" s="47" t="str">
        <f>IF('[1]Access-Mai'!I18="1","F","S")</f>
        <v>F</v>
      </c>
      <c r="H18" s="47" t="str">
        <f>+'[1]Access-Mai'!J18</f>
        <v>0100</v>
      </c>
      <c r="I18" s="48" t="str">
        <f>+'[1]Access-Mai'!K18</f>
        <v>RECURSOS ORDINARIOS</v>
      </c>
      <c r="J18" s="47" t="str">
        <f>+'[1]Access-Mai'!L18</f>
        <v>4</v>
      </c>
      <c r="K18" s="52"/>
      <c r="L18" s="52"/>
      <c r="M18" s="52"/>
      <c r="N18" s="50">
        <v>0</v>
      </c>
      <c r="O18" s="52"/>
      <c r="P18" s="52">
        <f>'[1]Access-Mai'!M18</f>
        <v>840000</v>
      </c>
      <c r="Q18" s="52"/>
      <c r="R18" s="52">
        <f t="shared" si="0"/>
        <v>840000</v>
      </c>
      <c r="S18" s="52">
        <f>'[1]Access-Mai'!N18</f>
        <v>0</v>
      </c>
      <c r="T18" s="53">
        <f t="shared" si="1"/>
        <v>0</v>
      </c>
      <c r="U18" s="52">
        <f>'[1]Access-Mai'!O18</f>
        <v>0</v>
      </c>
      <c r="V18" s="53">
        <f t="shared" si="2"/>
        <v>0</v>
      </c>
      <c r="W18" s="52">
        <f>'[1]Access-Mai'!P18</f>
        <v>0</v>
      </c>
      <c r="X18" s="53">
        <f t="shared" si="3"/>
        <v>0</v>
      </c>
    </row>
    <row r="19" spans="1:24" ht="30.75" customHeight="1" x14ac:dyDescent="0.2">
      <c r="A19" s="47" t="str">
        <f>+'[1]Access-Mai'!A19</f>
        <v>12101</v>
      </c>
      <c r="B19" s="48" t="str">
        <f>+'[1]Access-Mai'!B19</f>
        <v>JUSTICA FEDERAL DE PRIMEIRO GRAU</v>
      </c>
      <c r="C19" s="47" t="str">
        <f>CONCATENATE('[1]Access-Mai'!C19,".",'[1]Access-Mai'!D19)</f>
        <v>02.122</v>
      </c>
      <c r="D19" s="47" t="str">
        <f>CONCATENATE('[1]Access-Mai'!E19,".",'[1]Access-Mai'!G19)</f>
        <v>0569.14YO</v>
      </c>
      <c r="E19" s="48" t="str">
        <f>+'[1]Access-Mai'!F19</f>
        <v>PRESTACAO JURISDICIONAL NA JUSTICA FEDERAL</v>
      </c>
      <c r="F19" s="48" t="str">
        <f>+'[1]Access-Mai'!H19</f>
        <v>REFORMA DA SEDE ADMINISTRATIVA DA JUSTICA FEDERAL DE SAO PAU</v>
      </c>
      <c r="G19" s="47" t="str">
        <f>IF('[1]Access-Mai'!I19="1","F","S")</f>
        <v>F</v>
      </c>
      <c r="H19" s="47" t="str">
        <f>+'[1]Access-Mai'!J19</f>
        <v>0100</v>
      </c>
      <c r="I19" s="48" t="str">
        <f>+'[1]Access-Mai'!K19</f>
        <v>RECURSOS ORDINARIOS</v>
      </c>
      <c r="J19" s="47" t="str">
        <f>+'[1]Access-Mai'!L19</f>
        <v>4</v>
      </c>
      <c r="K19" s="52"/>
      <c r="L19" s="52"/>
      <c r="M19" s="52"/>
      <c r="N19" s="50">
        <v>0</v>
      </c>
      <c r="O19" s="52"/>
      <c r="P19" s="52">
        <f>'[1]Access-Mai'!M19</f>
        <v>815000</v>
      </c>
      <c r="Q19" s="52"/>
      <c r="R19" s="52">
        <f t="shared" si="0"/>
        <v>815000</v>
      </c>
      <c r="S19" s="52">
        <f>'[1]Access-Mai'!N19</f>
        <v>0</v>
      </c>
      <c r="T19" s="53">
        <f t="shared" si="1"/>
        <v>0</v>
      </c>
      <c r="U19" s="52">
        <f>'[1]Access-Mai'!O19</f>
        <v>0</v>
      </c>
      <c r="V19" s="53">
        <f t="shared" si="2"/>
        <v>0</v>
      </c>
      <c r="W19" s="52">
        <f>'[1]Access-Mai'!P19</f>
        <v>0</v>
      </c>
      <c r="X19" s="53">
        <f t="shared" si="3"/>
        <v>0</v>
      </c>
    </row>
    <row r="20" spans="1:24" ht="30.75" customHeight="1" x14ac:dyDescent="0.2">
      <c r="A20" s="47" t="str">
        <f>+'[1]Access-Mai'!A20</f>
        <v>12101</v>
      </c>
      <c r="B20" s="48" t="str">
        <f>+'[1]Access-Mai'!B20</f>
        <v>JUSTICA FEDERAL DE PRIMEIRO GRAU</v>
      </c>
      <c r="C20" s="47" t="str">
        <f>CONCATENATE('[1]Access-Mai'!C20,".",'[1]Access-Mai'!D20)</f>
        <v>02.122</v>
      </c>
      <c r="D20" s="47" t="str">
        <f>CONCATENATE('[1]Access-Mai'!E20,".",'[1]Access-Mai'!G20)</f>
        <v>0569.158T</v>
      </c>
      <c r="E20" s="48" t="str">
        <f>+'[1]Access-Mai'!F20</f>
        <v>PRESTACAO JURISDICIONAL NA JUSTICA FEDERAL</v>
      </c>
      <c r="F20" s="48" t="str">
        <f>+'[1]Access-Mai'!H20</f>
        <v>REFORMA DO JUIZADO ESPECIAL FEDERAL DE SAO PAULO - SP - 2. E</v>
      </c>
      <c r="G20" s="47" t="str">
        <f>IF('[1]Access-Mai'!I20="1","F","S")</f>
        <v>F</v>
      </c>
      <c r="H20" s="47" t="str">
        <f>+'[1]Access-Mai'!J20</f>
        <v>0100</v>
      </c>
      <c r="I20" s="48" t="str">
        <f>+'[1]Access-Mai'!K20</f>
        <v>RECURSOS ORDINARIOS</v>
      </c>
      <c r="J20" s="47" t="str">
        <f>+'[1]Access-Mai'!L20</f>
        <v>4</v>
      </c>
      <c r="K20" s="52"/>
      <c r="L20" s="52"/>
      <c r="M20" s="52"/>
      <c r="N20" s="50">
        <v>0</v>
      </c>
      <c r="O20" s="52"/>
      <c r="P20" s="52">
        <f>'[1]Access-Mai'!M20</f>
        <v>720000</v>
      </c>
      <c r="Q20" s="52"/>
      <c r="R20" s="52">
        <f t="shared" si="0"/>
        <v>720000</v>
      </c>
      <c r="S20" s="52">
        <f>'[1]Access-Mai'!N20</f>
        <v>0</v>
      </c>
      <c r="T20" s="53">
        <f t="shared" si="1"/>
        <v>0</v>
      </c>
      <c r="U20" s="52">
        <f>'[1]Access-Mai'!O20</f>
        <v>0</v>
      </c>
      <c r="V20" s="53">
        <f t="shared" si="2"/>
        <v>0</v>
      </c>
      <c r="W20" s="52">
        <f>'[1]Access-Mai'!P20</f>
        <v>0</v>
      </c>
      <c r="X20" s="53">
        <f t="shared" si="3"/>
        <v>0</v>
      </c>
    </row>
    <row r="21" spans="1:24" ht="30.75" customHeight="1" x14ac:dyDescent="0.2">
      <c r="A21" s="47" t="str">
        <f>+'[1]Access-Mai'!A21</f>
        <v>12101</v>
      </c>
      <c r="B21" s="48" t="str">
        <f>+'[1]Access-Mai'!B21</f>
        <v>JUSTICA FEDERAL DE PRIMEIRO GRAU</v>
      </c>
      <c r="C21" s="47" t="str">
        <f>CONCATENATE('[1]Access-Mai'!C21,".",'[1]Access-Mai'!D21)</f>
        <v>02.122</v>
      </c>
      <c r="D21" s="47" t="str">
        <f>CONCATENATE('[1]Access-Mai'!E21,".",'[1]Access-Mai'!G21)</f>
        <v>0569.15FY</v>
      </c>
      <c r="E21" s="48" t="str">
        <f>+'[1]Access-Mai'!F21</f>
        <v>PRESTACAO JURISDICIONAL NA JUSTICA FEDERAL</v>
      </c>
      <c r="F21" s="48" t="str">
        <f>+'[1]Access-Mai'!H21</f>
        <v>REFORMA DO FORUM FEDERAL DE SAO JOSE DO RIO PRETO - SP</v>
      </c>
      <c r="G21" s="47" t="str">
        <f>IF('[1]Access-Mai'!I21="1","F","S")</f>
        <v>F</v>
      </c>
      <c r="H21" s="47" t="str">
        <f>+'[1]Access-Mai'!J21</f>
        <v>0100</v>
      </c>
      <c r="I21" s="48" t="str">
        <f>+'[1]Access-Mai'!K21</f>
        <v>RECURSOS ORDINARIOS</v>
      </c>
      <c r="J21" s="47" t="str">
        <f>+'[1]Access-Mai'!L21</f>
        <v>4</v>
      </c>
      <c r="K21" s="52"/>
      <c r="L21" s="52"/>
      <c r="M21" s="52"/>
      <c r="N21" s="50">
        <v>0</v>
      </c>
      <c r="O21" s="52"/>
      <c r="P21" s="52">
        <f>'[1]Access-Mai'!M21</f>
        <v>0</v>
      </c>
      <c r="Q21" s="52"/>
      <c r="R21" s="52">
        <f t="shared" si="0"/>
        <v>0</v>
      </c>
      <c r="S21" s="52">
        <f>'[1]Access-Mai'!N21</f>
        <v>0</v>
      </c>
      <c r="T21" s="53">
        <f t="shared" si="1"/>
        <v>0</v>
      </c>
      <c r="U21" s="52">
        <f>'[1]Access-Mai'!O21</f>
        <v>0</v>
      </c>
      <c r="V21" s="53">
        <f t="shared" si="2"/>
        <v>0</v>
      </c>
      <c r="W21" s="52">
        <f>'[1]Access-Mai'!P21</f>
        <v>0</v>
      </c>
      <c r="X21" s="53">
        <f t="shared" si="3"/>
        <v>0</v>
      </c>
    </row>
    <row r="22" spans="1:24" ht="30.75" customHeight="1" x14ac:dyDescent="0.2">
      <c r="A22" s="47" t="str">
        <f>+'[1]Access-Mai'!A22</f>
        <v>12101</v>
      </c>
      <c r="B22" s="48" t="str">
        <f>+'[1]Access-Mai'!B22</f>
        <v>JUSTICA FEDERAL DE PRIMEIRO GRAU</v>
      </c>
      <c r="C22" s="47" t="str">
        <f>CONCATENATE('[1]Access-Mai'!C22,".",'[1]Access-Mai'!D22)</f>
        <v>02.122</v>
      </c>
      <c r="D22" s="47" t="str">
        <f>CONCATENATE('[1]Access-Mai'!E22,".",'[1]Access-Mai'!G22)</f>
        <v>0569.15FZ</v>
      </c>
      <c r="E22" s="48" t="str">
        <f>+'[1]Access-Mai'!F22</f>
        <v>PRESTACAO JURISDICIONAL NA JUSTICA FEDERAL</v>
      </c>
      <c r="F22" s="48" t="str">
        <f>+'[1]Access-Mai'!H22</f>
        <v>REFORMA DO FORUM FEDERAL DE PRESIDENTE PRUDENTE - SP</v>
      </c>
      <c r="G22" s="47" t="str">
        <f>IF('[1]Access-Mai'!I22="1","F","S")</f>
        <v>F</v>
      </c>
      <c r="H22" s="47" t="str">
        <f>+'[1]Access-Mai'!J22</f>
        <v>0100</v>
      </c>
      <c r="I22" s="48" t="str">
        <f>+'[1]Access-Mai'!K22</f>
        <v>RECURSOS ORDINARIOS</v>
      </c>
      <c r="J22" s="47" t="str">
        <f>+'[1]Access-Mai'!L22</f>
        <v>4</v>
      </c>
      <c r="K22" s="52"/>
      <c r="L22" s="52"/>
      <c r="M22" s="52"/>
      <c r="N22" s="50">
        <v>0</v>
      </c>
      <c r="O22" s="52"/>
      <c r="P22" s="52">
        <f>'[1]Access-Mai'!M22</f>
        <v>180000</v>
      </c>
      <c r="Q22" s="52"/>
      <c r="R22" s="52">
        <f t="shared" si="0"/>
        <v>180000</v>
      </c>
      <c r="S22" s="52">
        <f>'[1]Access-Mai'!N22</f>
        <v>0</v>
      </c>
      <c r="T22" s="53">
        <f t="shared" si="1"/>
        <v>0</v>
      </c>
      <c r="U22" s="52">
        <f>'[1]Access-Mai'!O22</f>
        <v>0</v>
      </c>
      <c r="V22" s="53">
        <f t="shared" si="2"/>
        <v>0</v>
      </c>
      <c r="W22" s="52">
        <f>'[1]Access-Mai'!P22</f>
        <v>0</v>
      </c>
      <c r="X22" s="53">
        <f t="shared" si="3"/>
        <v>0</v>
      </c>
    </row>
    <row r="23" spans="1:24" ht="30.75" customHeight="1" x14ac:dyDescent="0.2">
      <c r="A23" s="47" t="str">
        <f>+'[1]Access-Mai'!A23</f>
        <v>12101</v>
      </c>
      <c r="B23" s="48" t="str">
        <f>+'[1]Access-Mai'!B23</f>
        <v>JUSTICA FEDERAL DE PRIMEIRO GRAU</v>
      </c>
      <c r="C23" s="47" t="str">
        <f>CONCATENATE('[1]Access-Mai'!C23,".",'[1]Access-Mai'!D23)</f>
        <v>02.122</v>
      </c>
      <c r="D23" s="47" t="str">
        <f>CONCATENATE('[1]Access-Mai'!E23,".",'[1]Access-Mai'!G23)</f>
        <v>0569.20TP</v>
      </c>
      <c r="E23" s="48" t="str">
        <f>+'[1]Access-Mai'!F23</f>
        <v>PRESTACAO JURISDICIONAL NA JUSTICA FEDERAL</v>
      </c>
      <c r="F23" s="48" t="str">
        <f>+'[1]Access-Mai'!H23</f>
        <v>PESSOAL ATIVO DA UNIAO</v>
      </c>
      <c r="G23" s="47" t="str">
        <f>IF('[1]Access-Mai'!I23="1","F","S")</f>
        <v>F</v>
      </c>
      <c r="H23" s="47" t="str">
        <f>+'[1]Access-Mai'!J23</f>
        <v>0100</v>
      </c>
      <c r="I23" s="48" t="str">
        <f>+'[1]Access-Mai'!K23</f>
        <v>RECURSOS ORDINARIOS</v>
      </c>
      <c r="J23" s="47" t="str">
        <f>+'[1]Access-Mai'!L23</f>
        <v>1</v>
      </c>
      <c r="K23" s="52"/>
      <c r="L23" s="52"/>
      <c r="M23" s="52"/>
      <c r="N23" s="50">
        <v>0</v>
      </c>
      <c r="O23" s="52"/>
      <c r="P23" s="52">
        <f>'[1]Access-Mai'!M23</f>
        <v>362396797</v>
      </c>
      <c r="Q23" s="52"/>
      <c r="R23" s="52">
        <f t="shared" si="0"/>
        <v>362396797</v>
      </c>
      <c r="S23" s="52">
        <f>'[1]Access-Mai'!N23</f>
        <v>362382099.36000001</v>
      </c>
      <c r="T23" s="53">
        <f t="shared" si="1"/>
        <v>0.99995944323978125</v>
      </c>
      <c r="U23" s="52">
        <f>'[1]Access-Mai'!O23</f>
        <v>362316021.86000001</v>
      </c>
      <c r="V23" s="53">
        <f t="shared" si="2"/>
        <v>0.99977710857085755</v>
      </c>
      <c r="W23" s="52">
        <f>'[1]Access-Mai'!P23</f>
        <v>360768234.86000001</v>
      </c>
      <c r="X23" s="53">
        <f t="shared" si="3"/>
        <v>0.99550613539225075</v>
      </c>
    </row>
    <row r="24" spans="1:24" ht="30.75" customHeight="1" x14ac:dyDescent="0.2">
      <c r="A24" s="47" t="str">
        <f>+'[1]Access-Mai'!A24</f>
        <v>12101</v>
      </c>
      <c r="B24" s="48" t="str">
        <f>+'[1]Access-Mai'!B24</f>
        <v>JUSTICA FEDERAL DE PRIMEIRO GRAU</v>
      </c>
      <c r="C24" s="47" t="str">
        <f>CONCATENATE('[1]Access-Mai'!C24,".",'[1]Access-Mai'!D24)</f>
        <v>02.122</v>
      </c>
      <c r="D24" s="47" t="str">
        <f>CONCATENATE('[1]Access-Mai'!E24,".",'[1]Access-Mai'!G24)</f>
        <v>0569.216H</v>
      </c>
      <c r="E24" s="48" t="str">
        <f>+'[1]Access-Mai'!F24</f>
        <v>PRESTACAO JURISDICIONAL NA JUSTICA FEDERAL</v>
      </c>
      <c r="F24" s="48" t="str">
        <f>+'[1]Access-Mai'!H24</f>
        <v>AJUDA DE CUSTO PARA MORADIA OU AUXILIO-MORADIA A AGENTES PUB</v>
      </c>
      <c r="G24" s="47" t="str">
        <f>IF('[1]Access-Mai'!I24="1","F","S")</f>
        <v>F</v>
      </c>
      <c r="H24" s="47" t="str">
        <f>+'[1]Access-Mai'!J24</f>
        <v>0100</v>
      </c>
      <c r="I24" s="48" t="str">
        <f>+'[1]Access-Mai'!K24</f>
        <v>RECURSOS ORDINARIOS</v>
      </c>
      <c r="J24" s="47" t="str">
        <f>+'[1]Access-Mai'!L24</f>
        <v>3</v>
      </c>
      <c r="K24" s="52"/>
      <c r="L24" s="52"/>
      <c r="M24" s="52"/>
      <c r="N24" s="50">
        <v>0</v>
      </c>
      <c r="O24" s="52"/>
      <c r="P24" s="52">
        <f>'[1]Access-Mai'!M24</f>
        <v>17099858</v>
      </c>
      <c r="Q24" s="52"/>
      <c r="R24" s="52">
        <f t="shared" si="0"/>
        <v>17099858</v>
      </c>
      <c r="S24" s="52">
        <f>'[1]Access-Mai'!N24</f>
        <v>17099858</v>
      </c>
      <c r="T24" s="53">
        <f t="shared" si="1"/>
        <v>1</v>
      </c>
      <c r="U24" s="52">
        <f>'[1]Access-Mai'!O24</f>
        <v>6890438.3799999999</v>
      </c>
      <c r="V24" s="53">
        <f t="shared" si="2"/>
        <v>0.40295295902457201</v>
      </c>
      <c r="W24" s="52">
        <f>'[1]Access-Mai'!P24</f>
        <v>6890438.3799999999</v>
      </c>
      <c r="X24" s="53">
        <f t="shared" si="3"/>
        <v>0.40295295902457201</v>
      </c>
    </row>
    <row r="25" spans="1:24" ht="30.75" customHeight="1" x14ac:dyDescent="0.2">
      <c r="A25" s="47" t="str">
        <f>+'[1]Access-Mai'!A25</f>
        <v>12101</v>
      </c>
      <c r="B25" s="48" t="str">
        <f>+'[1]Access-Mai'!B25</f>
        <v>JUSTICA FEDERAL DE PRIMEIRO GRAU</v>
      </c>
      <c r="C25" s="47" t="str">
        <f>CONCATENATE('[1]Access-Mai'!C25,".",'[1]Access-Mai'!D25)</f>
        <v>02.131</v>
      </c>
      <c r="D25" s="47" t="str">
        <f>CONCATENATE('[1]Access-Mai'!E25,".",'[1]Access-Mai'!G25)</f>
        <v>0569.2549</v>
      </c>
      <c r="E25" s="48" t="str">
        <f>+'[1]Access-Mai'!F25</f>
        <v>PRESTACAO JURISDICIONAL NA JUSTICA FEDERAL</v>
      </c>
      <c r="F25" s="48" t="str">
        <f>+'[1]Access-Mai'!H25</f>
        <v>COMUNICACAO E DIVULGACAO INSTITUCIONAL</v>
      </c>
      <c r="G25" s="47" t="str">
        <f>IF('[1]Access-Mai'!I25="1","F","S")</f>
        <v>F</v>
      </c>
      <c r="H25" s="47" t="str">
        <f>+'[1]Access-Mai'!J25</f>
        <v>0100</v>
      </c>
      <c r="I25" s="48" t="str">
        <f>+'[1]Access-Mai'!K25</f>
        <v>RECURSOS ORDINARIOS</v>
      </c>
      <c r="J25" s="47" t="str">
        <f>+'[1]Access-Mai'!L25</f>
        <v>4</v>
      </c>
      <c r="K25" s="52"/>
      <c r="L25" s="52"/>
      <c r="M25" s="52"/>
      <c r="N25" s="50">
        <v>0</v>
      </c>
      <c r="O25" s="52"/>
      <c r="P25" s="52">
        <f>'[1]Access-Mai'!M25</f>
        <v>16128</v>
      </c>
      <c r="Q25" s="52"/>
      <c r="R25" s="52">
        <f t="shared" si="0"/>
        <v>16128</v>
      </c>
      <c r="S25" s="52">
        <f>'[1]Access-Mai'!N25</f>
        <v>0</v>
      </c>
      <c r="T25" s="53">
        <f t="shared" si="1"/>
        <v>0</v>
      </c>
      <c r="U25" s="52">
        <f>'[1]Access-Mai'!O25</f>
        <v>0</v>
      </c>
      <c r="V25" s="53">
        <f t="shared" si="2"/>
        <v>0</v>
      </c>
      <c r="W25" s="52">
        <f>'[1]Access-Mai'!P25</f>
        <v>0</v>
      </c>
      <c r="X25" s="53">
        <f t="shared" si="3"/>
        <v>0</v>
      </c>
    </row>
    <row r="26" spans="1:24" ht="30.75" customHeight="1" x14ac:dyDescent="0.2">
      <c r="A26" s="47" t="str">
        <f>+'[1]Access-Mai'!A26</f>
        <v>12101</v>
      </c>
      <c r="B26" s="48" t="str">
        <f>+'[1]Access-Mai'!B26</f>
        <v>JUSTICA FEDERAL DE PRIMEIRO GRAU</v>
      </c>
      <c r="C26" s="47" t="str">
        <f>CONCATENATE('[1]Access-Mai'!C26,".",'[1]Access-Mai'!D26)</f>
        <v>02.131</v>
      </c>
      <c r="D26" s="47" t="str">
        <f>CONCATENATE('[1]Access-Mai'!E26,".",'[1]Access-Mai'!G26)</f>
        <v>0569.2549</v>
      </c>
      <c r="E26" s="48" t="str">
        <f>+'[1]Access-Mai'!F26</f>
        <v>PRESTACAO JURISDICIONAL NA JUSTICA FEDERAL</v>
      </c>
      <c r="F26" s="48" t="str">
        <f>+'[1]Access-Mai'!H26</f>
        <v>COMUNICACAO E DIVULGACAO INSTITUCIONAL</v>
      </c>
      <c r="G26" s="47" t="str">
        <f>IF('[1]Access-Mai'!I26="1","F","S")</f>
        <v>F</v>
      </c>
      <c r="H26" s="47" t="str">
        <f>+'[1]Access-Mai'!J26</f>
        <v>0100</v>
      </c>
      <c r="I26" s="48" t="str">
        <f>+'[1]Access-Mai'!K26</f>
        <v>RECURSOS ORDINARIOS</v>
      </c>
      <c r="J26" s="47" t="str">
        <f>+'[1]Access-Mai'!L26</f>
        <v>3</v>
      </c>
      <c r="K26" s="52"/>
      <c r="L26" s="52"/>
      <c r="M26" s="52"/>
      <c r="N26" s="50">
        <v>0</v>
      </c>
      <c r="O26" s="52"/>
      <c r="P26" s="52">
        <f>'[1]Access-Mai'!M26</f>
        <v>41440</v>
      </c>
      <c r="Q26" s="52"/>
      <c r="R26" s="52">
        <f t="shared" si="0"/>
        <v>41440</v>
      </c>
      <c r="S26" s="52">
        <f>'[1]Access-Mai'!N26</f>
        <v>0</v>
      </c>
      <c r="T26" s="53">
        <f t="shared" si="1"/>
        <v>0</v>
      </c>
      <c r="U26" s="52">
        <f>'[1]Access-Mai'!O26</f>
        <v>0</v>
      </c>
      <c r="V26" s="53">
        <f t="shared" si="2"/>
        <v>0</v>
      </c>
      <c r="W26" s="52">
        <f>'[1]Access-Mai'!P26</f>
        <v>0</v>
      </c>
      <c r="X26" s="53">
        <f t="shared" si="3"/>
        <v>0</v>
      </c>
    </row>
    <row r="27" spans="1:24" ht="30.75" customHeight="1" x14ac:dyDescent="0.2">
      <c r="A27" s="47" t="str">
        <f>+'[1]Access-Mai'!A27</f>
        <v>12101</v>
      </c>
      <c r="B27" s="48" t="str">
        <f>+'[1]Access-Mai'!B27</f>
        <v>JUSTICA FEDERAL DE PRIMEIRO GRAU</v>
      </c>
      <c r="C27" s="47" t="str">
        <f>CONCATENATE('[1]Access-Mai'!C27,".",'[1]Access-Mai'!D27)</f>
        <v>02.301</v>
      </c>
      <c r="D27" s="47" t="str">
        <f>CONCATENATE('[1]Access-Mai'!E27,".",'[1]Access-Mai'!G27)</f>
        <v>0569.2004</v>
      </c>
      <c r="E27" s="48" t="str">
        <f>+'[1]Access-Mai'!F27</f>
        <v>PRESTACAO JURISDICIONAL NA JUSTICA FEDERAL</v>
      </c>
      <c r="F27" s="48" t="str">
        <f>+'[1]Access-Mai'!H27</f>
        <v>ASSISTENCIA MEDICA E ODONTOLOGICA AOS SERVIDORES CIVIS, EMPR</v>
      </c>
      <c r="G27" s="47" t="str">
        <f>IF('[1]Access-Mai'!I27="1","F","S")</f>
        <v>S</v>
      </c>
      <c r="H27" s="47" t="str">
        <f>+'[1]Access-Mai'!J27</f>
        <v>0100</v>
      </c>
      <c r="I27" s="48" t="str">
        <f>+'[1]Access-Mai'!K27</f>
        <v>RECURSOS ORDINARIOS</v>
      </c>
      <c r="J27" s="47" t="str">
        <f>+'[1]Access-Mai'!L27</f>
        <v>4</v>
      </c>
      <c r="K27" s="52"/>
      <c r="L27" s="52"/>
      <c r="M27" s="52"/>
      <c r="N27" s="50">
        <v>0</v>
      </c>
      <c r="O27" s="52"/>
      <c r="P27" s="52">
        <f>'[1]Access-Mai'!M27</f>
        <v>66000</v>
      </c>
      <c r="Q27" s="52"/>
      <c r="R27" s="52">
        <f t="shared" si="0"/>
        <v>66000</v>
      </c>
      <c r="S27" s="52">
        <f>'[1]Access-Mai'!N27</f>
        <v>0</v>
      </c>
      <c r="T27" s="53">
        <f t="shared" si="1"/>
        <v>0</v>
      </c>
      <c r="U27" s="52">
        <f>'[1]Access-Mai'!O27</f>
        <v>0</v>
      </c>
      <c r="V27" s="53">
        <f t="shared" si="2"/>
        <v>0</v>
      </c>
      <c r="W27" s="52">
        <f>'[1]Access-Mai'!P27</f>
        <v>0</v>
      </c>
      <c r="X27" s="53">
        <f t="shared" si="3"/>
        <v>0</v>
      </c>
    </row>
    <row r="28" spans="1:24" ht="30.75" customHeight="1" x14ac:dyDescent="0.2">
      <c r="A28" s="47" t="str">
        <f>+'[1]Access-Mai'!A28</f>
        <v>12101</v>
      </c>
      <c r="B28" s="48" t="str">
        <f>+'[1]Access-Mai'!B28</f>
        <v>JUSTICA FEDERAL DE PRIMEIRO GRAU</v>
      </c>
      <c r="C28" s="47" t="str">
        <f>CONCATENATE('[1]Access-Mai'!C28,".",'[1]Access-Mai'!D28)</f>
        <v>02.301</v>
      </c>
      <c r="D28" s="47" t="str">
        <f>CONCATENATE('[1]Access-Mai'!E28,".",'[1]Access-Mai'!G28)</f>
        <v>0569.2004</v>
      </c>
      <c r="E28" s="48" t="str">
        <f>+'[1]Access-Mai'!F28</f>
        <v>PRESTACAO JURISDICIONAL NA JUSTICA FEDERAL</v>
      </c>
      <c r="F28" s="48" t="str">
        <f>+'[1]Access-Mai'!H28</f>
        <v>ASSISTENCIA MEDICA E ODONTOLOGICA AOS SERVIDORES CIVIS, EMPR</v>
      </c>
      <c r="G28" s="47" t="str">
        <f>IF('[1]Access-Mai'!I28="1","F","S")</f>
        <v>S</v>
      </c>
      <c r="H28" s="47" t="str">
        <f>+'[1]Access-Mai'!J28</f>
        <v>0100</v>
      </c>
      <c r="I28" s="48" t="str">
        <f>+'[1]Access-Mai'!K28</f>
        <v>RECURSOS ORDINARIOS</v>
      </c>
      <c r="J28" s="47" t="str">
        <f>+'[1]Access-Mai'!L28</f>
        <v>3</v>
      </c>
      <c r="K28" s="52"/>
      <c r="L28" s="52"/>
      <c r="M28" s="52"/>
      <c r="N28" s="50">
        <v>0</v>
      </c>
      <c r="O28" s="52"/>
      <c r="P28" s="52">
        <f>'[1]Access-Mai'!M28</f>
        <v>29495640</v>
      </c>
      <c r="Q28" s="52"/>
      <c r="R28" s="52">
        <f t="shared" si="0"/>
        <v>29495640</v>
      </c>
      <c r="S28" s="52">
        <f>'[1]Access-Mai'!N28</f>
        <v>27130099.379999999</v>
      </c>
      <c r="T28" s="53">
        <f t="shared" si="1"/>
        <v>0.91980032913339049</v>
      </c>
      <c r="U28" s="52">
        <f>'[1]Access-Mai'!O28</f>
        <v>6981288.5800000001</v>
      </c>
      <c r="V28" s="53">
        <f t="shared" si="2"/>
        <v>0.23668883197652263</v>
      </c>
      <c r="W28" s="52">
        <f>'[1]Access-Mai'!P28</f>
        <v>6981288.5800000001</v>
      </c>
      <c r="X28" s="53">
        <f t="shared" si="3"/>
        <v>0.23668883197652263</v>
      </c>
    </row>
    <row r="29" spans="1:24" ht="30.75" customHeight="1" x14ac:dyDescent="0.2">
      <c r="A29" s="47" t="str">
        <f>+'[1]Access-Mai'!A29</f>
        <v>12101</v>
      </c>
      <c r="B29" s="48" t="str">
        <f>+'[1]Access-Mai'!B29</f>
        <v>JUSTICA FEDERAL DE PRIMEIRO GRAU</v>
      </c>
      <c r="C29" s="47" t="str">
        <f>CONCATENATE('[1]Access-Mai'!C29,".",'[1]Access-Mai'!D29)</f>
        <v>02.331</v>
      </c>
      <c r="D29" s="47" t="str">
        <f>CONCATENATE('[1]Access-Mai'!E29,".",'[1]Access-Mai'!G29)</f>
        <v>0569.00M1</v>
      </c>
      <c r="E29" s="48" t="str">
        <f>+'[1]Access-Mai'!F29</f>
        <v>PRESTACAO JURISDICIONAL NA JUSTICA FEDERAL</v>
      </c>
      <c r="F29" s="48" t="str">
        <f>+'[1]Access-Mai'!H29</f>
        <v>BENEFICIOS ASSISTENCIAIS DECORRENTES DO AUXILIO-FUNERAL E NA</v>
      </c>
      <c r="G29" s="47" t="str">
        <f>IF('[1]Access-Mai'!I29="1","F","S")</f>
        <v>F</v>
      </c>
      <c r="H29" s="47" t="str">
        <f>+'[1]Access-Mai'!J29</f>
        <v>0100</v>
      </c>
      <c r="I29" s="48" t="str">
        <f>+'[1]Access-Mai'!K29</f>
        <v>RECURSOS ORDINARIOS</v>
      </c>
      <c r="J29" s="47" t="str">
        <f>+'[1]Access-Mai'!L29</f>
        <v>3</v>
      </c>
      <c r="K29" s="52"/>
      <c r="L29" s="52"/>
      <c r="M29" s="52"/>
      <c r="N29" s="50">
        <v>0</v>
      </c>
      <c r="O29" s="52"/>
      <c r="P29" s="52">
        <f>'[1]Access-Mai'!M29</f>
        <v>73803.259999999995</v>
      </c>
      <c r="Q29" s="52"/>
      <c r="R29" s="52">
        <f t="shared" si="0"/>
        <v>73803.259999999995</v>
      </c>
      <c r="S29" s="52">
        <f>'[1]Access-Mai'!N29</f>
        <v>73803.259999999995</v>
      </c>
      <c r="T29" s="53">
        <f t="shared" si="1"/>
        <v>1</v>
      </c>
      <c r="U29" s="52">
        <f>'[1]Access-Mai'!O29</f>
        <v>73803.259999999995</v>
      </c>
      <c r="V29" s="53">
        <f t="shared" si="2"/>
        <v>1</v>
      </c>
      <c r="W29" s="52">
        <f>'[1]Access-Mai'!P29</f>
        <v>73803.259999999995</v>
      </c>
      <c r="X29" s="53">
        <f t="shared" si="3"/>
        <v>1</v>
      </c>
    </row>
    <row r="30" spans="1:24" ht="30.75" customHeight="1" x14ac:dyDescent="0.2">
      <c r="A30" s="47" t="str">
        <f>+'[1]Access-Mai'!A30</f>
        <v>12101</v>
      </c>
      <c r="B30" s="48" t="str">
        <f>+'[1]Access-Mai'!B30</f>
        <v>JUSTICA FEDERAL DE PRIMEIRO GRAU</v>
      </c>
      <c r="C30" s="47" t="str">
        <f>CONCATENATE('[1]Access-Mai'!C30,".",'[1]Access-Mai'!D30)</f>
        <v>02.331</v>
      </c>
      <c r="D30" s="47" t="str">
        <f>CONCATENATE('[1]Access-Mai'!E30,".",'[1]Access-Mai'!G30)</f>
        <v>0569.2010</v>
      </c>
      <c r="E30" s="48" t="str">
        <f>+'[1]Access-Mai'!F30</f>
        <v>PRESTACAO JURISDICIONAL NA JUSTICA FEDERAL</v>
      </c>
      <c r="F30" s="48" t="str">
        <f>+'[1]Access-Mai'!H30</f>
        <v>ASSISTENCIA PRE-ESCOLAR AOS DEPENDENTES DOS SERVIDORES CIVIS</v>
      </c>
      <c r="G30" s="47" t="str">
        <f>IF('[1]Access-Mai'!I30="1","F","S")</f>
        <v>F</v>
      </c>
      <c r="H30" s="47" t="str">
        <f>+'[1]Access-Mai'!J30</f>
        <v>0100</v>
      </c>
      <c r="I30" s="48" t="str">
        <f>+'[1]Access-Mai'!K30</f>
        <v>RECURSOS ORDINARIOS</v>
      </c>
      <c r="J30" s="47" t="str">
        <f>+'[1]Access-Mai'!L30</f>
        <v>3</v>
      </c>
      <c r="K30" s="52"/>
      <c r="L30" s="52"/>
      <c r="M30" s="52"/>
      <c r="N30" s="50">
        <v>0</v>
      </c>
      <c r="O30" s="52"/>
      <c r="P30" s="52">
        <f>'[1]Access-Mai'!M30</f>
        <v>6423648</v>
      </c>
      <c r="Q30" s="52"/>
      <c r="R30" s="52">
        <f t="shared" si="0"/>
        <v>6423648</v>
      </c>
      <c r="S30" s="52">
        <f>'[1]Access-Mai'!N30</f>
        <v>6423648</v>
      </c>
      <c r="T30" s="53">
        <f t="shared" si="1"/>
        <v>1</v>
      </c>
      <c r="U30" s="52">
        <f>'[1]Access-Mai'!O30</f>
        <v>2522400.4900000002</v>
      </c>
      <c r="V30" s="53">
        <f t="shared" si="2"/>
        <v>0.39267414559452823</v>
      </c>
      <c r="W30" s="52">
        <f>'[1]Access-Mai'!P30</f>
        <v>2522400.4900000002</v>
      </c>
      <c r="X30" s="53">
        <f t="shared" si="3"/>
        <v>0.39267414559452823</v>
      </c>
    </row>
    <row r="31" spans="1:24" ht="30.75" customHeight="1" x14ac:dyDescent="0.2">
      <c r="A31" s="47" t="str">
        <f>+'[1]Access-Mai'!A31</f>
        <v>12101</v>
      </c>
      <c r="B31" s="48" t="str">
        <f>+'[1]Access-Mai'!B31</f>
        <v>JUSTICA FEDERAL DE PRIMEIRO GRAU</v>
      </c>
      <c r="C31" s="47" t="str">
        <f>CONCATENATE('[1]Access-Mai'!C31,".",'[1]Access-Mai'!D31)</f>
        <v>02.331</v>
      </c>
      <c r="D31" s="47" t="str">
        <f>CONCATENATE('[1]Access-Mai'!E31,".",'[1]Access-Mai'!G31)</f>
        <v>0569.2011</v>
      </c>
      <c r="E31" s="48" t="str">
        <f>+'[1]Access-Mai'!F31</f>
        <v>PRESTACAO JURISDICIONAL NA JUSTICA FEDERAL</v>
      </c>
      <c r="F31" s="48" t="str">
        <f>+'[1]Access-Mai'!H31</f>
        <v>AUXILIO-TRANSPORTE AOS SERVIDORES CIVIS, EMPREGADOS E MILITA</v>
      </c>
      <c r="G31" s="47" t="str">
        <f>IF('[1]Access-Mai'!I31="1","F","S")</f>
        <v>F</v>
      </c>
      <c r="H31" s="47" t="str">
        <f>+'[1]Access-Mai'!J31</f>
        <v>0100</v>
      </c>
      <c r="I31" s="48" t="str">
        <f>+'[1]Access-Mai'!K31</f>
        <v>RECURSOS ORDINARIOS</v>
      </c>
      <c r="J31" s="47" t="str">
        <f>+'[1]Access-Mai'!L31</f>
        <v>3</v>
      </c>
      <c r="K31" s="52"/>
      <c r="L31" s="52"/>
      <c r="M31" s="52"/>
      <c r="N31" s="50">
        <v>0</v>
      </c>
      <c r="O31" s="52"/>
      <c r="P31" s="52">
        <f>'[1]Access-Mai'!M31</f>
        <v>2420000</v>
      </c>
      <c r="Q31" s="52"/>
      <c r="R31" s="52">
        <f t="shared" si="0"/>
        <v>2420000</v>
      </c>
      <c r="S31" s="52">
        <f>'[1]Access-Mai'!N31</f>
        <v>2419999.92</v>
      </c>
      <c r="T31" s="53">
        <f t="shared" si="1"/>
        <v>0.99999996694214877</v>
      </c>
      <c r="U31" s="52">
        <f>'[1]Access-Mai'!O31</f>
        <v>948292.82</v>
      </c>
      <c r="V31" s="53">
        <f t="shared" si="2"/>
        <v>0.39185653719008262</v>
      </c>
      <c r="W31" s="52">
        <f>'[1]Access-Mai'!P31</f>
        <v>948292.82</v>
      </c>
      <c r="X31" s="53">
        <f t="shared" si="3"/>
        <v>0.39185653719008262</v>
      </c>
    </row>
    <row r="32" spans="1:24" ht="30.75" customHeight="1" x14ac:dyDescent="0.2">
      <c r="A32" s="47" t="str">
        <f>+'[1]Access-Mai'!A32</f>
        <v>12101</v>
      </c>
      <c r="B32" s="48" t="str">
        <f>+'[1]Access-Mai'!B32</f>
        <v>JUSTICA FEDERAL DE PRIMEIRO GRAU</v>
      </c>
      <c r="C32" s="47" t="str">
        <f>CONCATENATE('[1]Access-Mai'!C32,".",'[1]Access-Mai'!D32)</f>
        <v>02.331</v>
      </c>
      <c r="D32" s="47" t="str">
        <f>CONCATENATE('[1]Access-Mai'!E32,".",'[1]Access-Mai'!G32)</f>
        <v>0569.2012</v>
      </c>
      <c r="E32" s="48" t="str">
        <f>+'[1]Access-Mai'!F32</f>
        <v>PRESTACAO JURISDICIONAL NA JUSTICA FEDERAL</v>
      </c>
      <c r="F32" s="48" t="str">
        <f>+'[1]Access-Mai'!H32</f>
        <v>AUXILIO-ALIMENTACAO AOS SERVIDORES CIVIS, EMPREGADOS E MILIT</v>
      </c>
      <c r="G32" s="47" t="str">
        <f>IF('[1]Access-Mai'!I32="1","F","S")</f>
        <v>F</v>
      </c>
      <c r="H32" s="47" t="str">
        <f>+'[1]Access-Mai'!J32</f>
        <v>0100</v>
      </c>
      <c r="I32" s="48" t="str">
        <f>+'[1]Access-Mai'!K32</f>
        <v>RECURSOS ORDINARIOS</v>
      </c>
      <c r="J32" s="47" t="str">
        <f>+'[1]Access-Mai'!L32</f>
        <v>3</v>
      </c>
      <c r="K32" s="52"/>
      <c r="L32" s="52"/>
      <c r="M32" s="52"/>
      <c r="N32" s="50">
        <v>0</v>
      </c>
      <c r="O32" s="52"/>
      <c r="P32" s="52">
        <f>'[1]Access-Mai'!M32</f>
        <v>43232292</v>
      </c>
      <c r="Q32" s="52"/>
      <c r="R32" s="52">
        <f t="shared" si="0"/>
        <v>43232292</v>
      </c>
      <c r="S32" s="52">
        <f>'[1]Access-Mai'!N32</f>
        <v>43232292</v>
      </c>
      <c r="T32" s="53">
        <f t="shared" si="1"/>
        <v>1</v>
      </c>
      <c r="U32" s="52">
        <f>'[1]Access-Mai'!O32</f>
        <v>18382482.489999998</v>
      </c>
      <c r="V32" s="53">
        <f t="shared" si="2"/>
        <v>0.42520258907392644</v>
      </c>
      <c r="W32" s="52">
        <f>'[1]Access-Mai'!P32</f>
        <v>18382482.489999998</v>
      </c>
      <c r="X32" s="53">
        <f t="shared" si="3"/>
        <v>0.42520258907392644</v>
      </c>
    </row>
    <row r="33" spans="1:24" ht="30.75" customHeight="1" thickBot="1" x14ac:dyDescent="0.25">
      <c r="A33" s="47" t="str">
        <f>+'[1]Access-Mai'!A33</f>
        <v>12101</v>
      </c>
      <c r="B33" s="48" t="str">
        <f>+'[1]Access-Mai'!B33</f>
        <v>JUSTICA FEDERAL DE PRIMEIRO GRAU</v>
      </c>
      <c r="C33" s="47" t="str">
        <f>CONCATENATE('[1]Access-Mai'!C33,".",'[1]Access-Mai'!D33)</f>
        <v>09.272</v>
      </c>
      <c r="D33" s="47" t="str">
        <f>CONCATENATE('[1]Access-Mai'!E33,".",'[1]Access-Mai'!G33)</f>
        <v>0089.0181</v>
      </c>
      <c r="E33" s="48" t="str">
        <f>+'[1]Access-Mai'!F33</f>
        <v>PREVIDENCIA DE INATIVOS E PENSIONISTAS DA UNIAO</v>
      </c>
      <c r="F33" s="48" t="str">
        <f>+'[1]Access-Mai'!H33</f>
        <v>APOSENTADORIAS E PENSOES - SERVIDORES CIVIS</v>
      </c>
      <c r="G33" s="47" t="str">
        <f>IF('[1]Access-Mai'!I33="1","F","S")</f>
        <v>S</v>
      </c>
      <c r="H33" s="47" t="str">
        <f>+'[1]Access-Mai'!J33</f>
        <v>0156</v>
      </c>
      <c r="I33" s="48" t="str">
        <f>+'[1]Access-Mai'!K33</f>
        <v>CONTRIBUICAO PLANO SEGURIDADE SOCIAL SERVIDOR</v>
      </c>
      <c r="J33" s="47" t="str">
        <f>+'[1]Access-Mai'!L33</f>
        <v>1</v>
      </c>
      <c r="K33" s="52"/>
      <c r="L33" s="52"/>
      <c r="M33" s="52"/>
      <c r="N33" s="50">
        <v>0</v>
      </c>
      <c r="O33" s="52"/>
      <c r="P33" s="52">
        <f>'[1]Access-Mai'!M33</f>
        <v>65121898.619999997</v>
      </c>
      <c r="Q33" s="52"/>
      <c r="R33" s="52">
        <f>N33-O33+P33+Q33</f>
        <v>65121898.619999997</v>
      </c>
      <c r="S33" s="52">
        <f>'[1]Access-Mai'!N33</f>
        <v>65121898.619999997</v>
      </c>
      <c r="T33" s="53">
        <f>IF(R33&gt;0,S33/R33,0)</f>
        <v>1</v>
      </c>
      <c r="U33" s="52">
        <f>'[1]Access-Mai'!O33</f>
        <v>65121898.619999997</v>
      </c>
      <c r="V33" s="53">
        <f>IF(R33&gt;0,U33/R33,0)</f>
        <v>1</v>
      </c>
      <c r="W33" s="52">
        <f>'[1]Access-Mai'!P33</f>
        <v>64814480.479999997</v>
      </c>
      <c r="X33" s="53">
        <f>IF(R33&gt;0,W33/R33,0)</f>
        <v>0.99527934310094601</v>
      </c>
    </row>
    <row r="34" spans="1:24" ht="30.75" customHeight="1" thickBot="1" x14ac:dyDescent="0.25">
      <c r="A34" s="14" t="s">
        <v>48</v>
      </c>
      <c r="B34" s="54"/>
      <c r="C34" s="54"/>
      <c r="D34" s="54"/>
      <c r="E34" s="54"/>
      <c r="F34" s="54"/>
      <c r="G34" s="54"/>
      <c r="H34" s="54"/>
      <c r="I34" s="54"/>
      <c r="J34" s="15"/>
      <c r="K34" s="55">
        <v>0</v>
      </c>
      <c r="L34" s="55">
        <v>0</v>
      </c>
      <c r="M34" s="55">
        <v>0</v>
      </c>
      <c r="N34" s="55">
        <v>0</v>
      </c>
      <c r="O34" s="55">
        <v>0</v>
      </c>
      <c r="P34" s="56">
        <f>SUM(P10:P33)</f>
        <v>756647909.89999998</v>
      </c>
      <c r="Q34" s="56">
        <f>SUM(Q10:Q33)</f>
        <v>0</v>
      </c>
      <c r="R34" s="56">
        <f>SUM(R10:R33)</f>
        <v>756647909.89999998</v>
      </c>
      <c r="S34" s="56">
        <f>SUM(S10:S33)</f>
        <v>728935797.99000001</v>
      </c>
      <c r="T34" s="57">
        <f t="shared" si="1"/>
        <v>0.96337515567357812</v>
      </c>
      <c r="U34" s="56">
        <f>SUM(U10:U33)</f>
        <v>588001335.80999994</v>
      </c>
      <c r="V34" s="57">
        <f t="shared" si="2"/>
        <v>0.77711354001851574</v>
      </c>
      <c r="W34" s="56">
        <f>SUM(W10:W33)</f>
        <v>584865025</v>
      </c>
      <c r="X34" s="57">
        <f t="shared" si="3"/>
        <v>0.77296853311508762</v>
      </c>
    </row>
    <row r="35" spans="1:24" ht="12.75" x14ac:dyDescent="0.2">
      <c r="A35" s="2" t="s">
        <v>49</v>
      </c>
      <c r="B35" s="2"/>
      <c r="C35" s="2"/>
      <c r="D35" s="2"/>
      <c r="E35" s="2"/>
      <c r="F35" s="2"/>
      <c r="G35" s="2"/>
      <c r="H35" s="3"/>
      <c r="I35" s="3"/>
      <c r="J35" s="3"/>
      <c r="K35" s="2"/>
      <c r="L35" s="2"/>
      <c r="M35" s="2"/>
      <c r="N35" s="2"/>
      <c r="O35" s="2"/>
      <c r="P35" s="2"/>
      <c r="Q35" s="2"/>
      <c r="R35" s="2"/>
      <c r="S35" s="2"/>
      <c r="T35" s="2"/>
      <c r="U35" s="4"/>
      <c r="V35" s="2"/>
      <c r="W35" s="4"/>
      <c r="X35" s="2"/>
    </row>
    <row r="36" spans="1:24" ht="12.75" x14ac:dyDescent="0.2">
      <c r="A36" s="2" t="s">
        <v>50</v>
      </c>
      <c r="B36" s="58"/>
      <c r="C36" s="2"/>
      <c r="D36" s="2"/>
      <c r="E36" s="2"/>
      <c r="F36" s="2"/>
      <c r="G36" s="2"/>
      <c r="H36" s="3"/>
      <c r="I36" s="3"/>
      <c r="J36" s="3"/>
      <c r="K36" s="2"/>
      <c r="L36" s="2"/>
      <c r="M36" s="2"/>
      <c r="N36" s="2"/>
      <c r="O36" s="2"/>
      <c r="P36" s="2"/>
      <c r="Q36" s="2"/>
      <c r="R36" s="2"/>
      <c r="S36" s="2"/>
      <c r="T36" s="2"/>
      <c r="U36" s="4"/>
      <c r="V36" s="2"/>
      <c r="W36" s="4"/>
      <c r="X36" s="2"/>
    </row>
    <row r="37" spans="1:24" ht="12.75" x14ac:dyDescent="0.2"/>
  </sheetData>
  <mergeCells count="17">
    <mergeCell ref="A34:J34"/>
    <mergeCell ref="C8:C9"/>
    <mergeCell ref="D8:D9"/>
    <mergeCell ref="E8:F8"/>
    <mergeCell ref="G8:G9"/>
    <mergeCell ref="H8:I8"/>
    <mergeCell ref="J8:J9"/>
    <mergeCell ref="A5:X5"/>
    <mergeCell ref="A7:J7"/>
    <mergeCell ref="K7:K8"/>
    <mergeCell ref="L7:M7"/>
    <mergeCell ref="N7:N8"/>
    <mergeCell ref="O7:O8"/>
    <mergeCell ref="P7:Q7"/>
    <mergeCell ref="R7:R8"/>
    <mergeCell ref="S7:X7"/>
    <mergeCell ref="A8:B8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3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Mai</vt:lpstr>
      <vt:lpstr>Mai!Area_de_impressao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dcterms:created xsi:type="dcterms:W3CDTF">2017-10-17T19:30:12Z</dcterms:created>
  <dcterms:modified xsi:type="dcterms:W3CDTF">2017-10-17T19:30:46Z</dcterms:modified>
</cp:coreProperties>
</file>