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Ago!$A$1:$X$38</definedName>
  </definedNames>
  <calcPr calcId="145621"/>
</workbook>
</file>

<file path=xl/calcChain.xml><?xml version="1.0" encoding="utf-8"?>
<calcChain xmlns="http://schemas.openxmlformats.org/spreadsheetml/2006/main">
  <c r="Q36" i="1" l="1"/>
  <c r="W35" i="1"/>
  <c r="U35" i="1"/>
  <c r="S35" i="1"/>
  <c r="P35" i="1"/>
  <c r="R35" i="1" s="1"/>
  <c r="V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P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V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36" i="1" l="1"/>
  <c r="V17" i="1"/>
  <c r="V25" i="1"/>
  <c r="V33" i="1"/>
  <c r="R10" i="1"/>
  <c r="R36" i="1" s="1"/>
  <c r="X24" i="1"/>
  <c r="T24" i="1"/>
  <c r="V24" i="1"/>
  <c r="X18" i="1"/>
  <c r="T18" i="1"/>
  <c r="V18" i="1"/>
  <c r="X26" i="1"/>
  <c r="T26" i="1"/>
  <c r="V26" i="1"/>
  <c r="X34" i="1"/>
  <c r="T34" i="1"/>
  <c r="V34" i="1"/>
  <c r="X14" i="1"/>
  <c r="T14" i="1"/>
  <c r="V14" i="1"/>
  <c r="X22" i="1"/>
  <c r="T22" i="1"/>
  <c r="V22" i="1"/>
  <c r="X30" i="1"/>
  <c r="T30" i="1"/>
  <c r="V30" i="1"/>
  <c r="X10" i="1"/>
  <c r="T10" i="1"/>
  <c r="V10" i="1"/>
  <c r="X16" i="1"/>
  <c r="T16" i="1"/>
  <c r="V16" i="1"/>
  <c r="X32" i="1"/>
  <c r="T32" i="1"/>
  <c r="V32" i="1"/>
  <c r="X12" i="1"/>
  <c r="T12" i="1"/>
  <c r="V12" i="1"/>
  <c r="X20" i="1"/>
  <c r="T20" i="1"/>
  <c r="V20" i="1"/>
  <c r="X28" i="1"/>
  <c r="T28" i="1"/>
  <c r="V28" i="1"/>
  <c r="T11" i="1"/>
  <c r="X11" i="1"/>
  <c r="T13" i="1"/>
  <c r="X13" i="1"/>
  <c r="T15" i="1"/>
  <c r="X15" i="1"/>
  <c r="T17" i="1"/>
  <c r="X17" i="1"/>
  <c r="T19" i="1"/>
  <c r="X19" i="1"/>
  <c r="T21" i="1"/>
  <c r="X21" i="1"/>
  <c r="T23" i="1"/>
  <c r="X23" i="1"/>
  <c r="T25" i="1"/>
  <c r="X25" i="1"/>
  <c r="T27" i="1"/>
  <c r="X27" i="1"/>
  <c r="T29" i="1"/>
  <c r="X29" i="1"/>
  <c r="T31" i="1"/>
  <c r="X31" i="1"/>
  <c r="T33" i="1"/>
  <c r="X33" i="1"/>
  <c r="T35" i="1"/>
  <c r="X35" i="1"/>
  <c r="S36" i="1"/>
  <c r="W36" i="1"/>
  <c r="P36" i="1"/>
  <c r="V36" i="1" l="1"/>
  <c r="X36" i="1"/>
  <c r="T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<sst xmlns="http://schemas.openxmlformats.org/spreadsheetml/2006/main" count="55" uniqueCount="51">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</sst>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32637053</v>
          </cell>
          <cell r="N10">
            <v>28458359</v>
          </cell>
          <cell r="O10">
            <v>21879511.530000001</v>
          </cell>
          <cell r="P10">
            <v>21696956.079999998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1053099</v>
          </cell>
          <cell r="N11">
            <v>154666.34</v>
          </cell>
          <cell r="O11">
            <v>44352.1</v>
          </cell>
          <cell r="P11">
            <v>34952.1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109965931</v>
          </cell>
          <cell r="N12">
            <v>104201153.73999999</v>
          </cell>
          <cell r="O12">
            <v>74318010.810000002</v>
          </cell>
          <cell r="P12">
            <v>72597299.540000007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22669957.870000001</v>
          </cell>
          <cell r="O13">
            <v>11611650.57</v>
          </cell>
          <cell r="P13">
            <v>11611650.57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62321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13740675</v>
          </cell>
          <cell r="N15">
            <v>12067693.93</v>
          </cell>
          <cell r="O15">
            <v>2032072.43</v>
          </cell>
          <cell r="P15">
            <v>2026278.26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97367937.640000001</v>
          </cell>
          <cell r="N16">
            <v>97367937.640000001</v>
          </cell>
          <cell r="O16">
            <v>97364973.239999995</v>
          </cell>
          <cell r="P16">
            <v>97364973.239999995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11RQ</v>
          </cell>
          <cell r="H17" t="str">
            <v>REFORMA DO FORUM FEDERAL DE EXECUCOES FISCAIS DE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12S9</v>
          </cell>
          <cell r="H18" t="str">
            <v>REFORMA DO FORUM FEDERAL CRIMINAL E PREVIDENCIARIO DE SAO PA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1929938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13FR</v>
          </cell>
          <cell r="H19" t="str">
            <v>REFORMA DO FORUM FEDERAL DE RIBEIRAO PRETO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864000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14YN</v>
          </cell>
          <cell r="H20" t="str">
            <v>REFORMA DO FORUM FEDERAL CIVEL DE SAO PAULO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1008000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14YO</v>
          </cell>
          <cell r="H21" t="str">
            <v>REFORMA DA SEDE ADMINISTRATIVA DA JUSTICA FEDERAL DE SAO PAU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815000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158T</v>
          </cell>
          <cell r="H22" t="str">
            <v>REFORMA DO JUIZADO ESPECIAL FEDERAL DE SAO PAULO - SP - 2. E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792000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15FY</v>
          </cell>
          <cell r="H23" t="str">
            <v>REFORMA DO FORUM FEDERAL DE SAO JOSE DO RIO PRETO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15FZ</v>
          </cell>
          <cell r="H24" t="str">
            <v>REFORMA DO FORUM FEDERAL DE PRESIDENTE PRUDENTE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PESSOAL ATIVO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565330878.25999999</v>
          </cell>
          <cell r="N25">
            <v>565330878.25999999</v>
          </cell>
          <cell r="O25">
            <v>565248829.72000003</v>
          </cell>
          <cell r="P25">
            <v>563391861.69000006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17099858</v>
          </cell>
          <cell r="N26">
            <v>17099858</v>
          </cell>
          <cell r="O26">
            <v>11108838.800000001</v>
          </cell>
          <cell r="P26">
            <v>11108838.800000001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2549</v>
          </cell>
          <cell r="H28" t="str">
            <v>COMUNICACAO E DIVULGACAO INSTITUCIONAL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14000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66000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0569</v>
          </cell>
          <cell r="F30" t="str">
            <v>PRESTACAO JURISDICIONAL NA JUSTICA FEDERAL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30124988</v>
          </cell>
          <cell r="N30">
            <v>27130099.379999999</v>
          </cell>
          <cell r="O30">
            <v>13105617.84</v>
          </cell>
          <cell r="P30">
            <v>13105617.84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00M1</v>
          </cell>
          <cell r="H31" t="str">
            <v>BENEFICIOS ASSISTENCIAIS DECORRENTES DO AUXILIO-FUNERAL E NA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169231.71</v>
          </cell>
          <cell r="N31">
            <v>169231.71</v>
          </cell>
          <cell r="O31">
            <v>169231.71</v>
          </cell>
          <cell r="P31">
            <v>169231.71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2010</v>
          </cell>
          <cell r="H32" t="str">
            <v>ASSISTENCIA PRE-ESCOLAR AOS DEPENDENTES DOS SERVIDORES CIVIS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6658878</v>
          </cell>
          <cell r="N32">
            <v>6658878</v>
          </cell>
          <cell r="O32">
            <v>4099268.39</v>
          </cell>
          <cell r="P32">
            <v>4099268.39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2011</v>
          </cell>
          <cell r="H33" t="str">
            <v>AUXILIO-TRANSPORTE AOS SERVIDORES CIVIS, EMPREGADOS E MILITA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2420000</v>
          </cell>
          <cell r="N33">
            <v>2419999.92</v>
          </cell>
          <cell r="O33">
            <v>1476793.48</v>
          </cell>
          <cell r="P33">
            <v>1476793.48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2012</v>
          </cell>
          <cell r="H34" t="str">
            <v>AUXILIO-ALIMENTACAO AOS SERVIDORES CIVIS, EMPREGADOS E MILIT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45558473</v>
          </cell>
          <cell r="N34">
            <v>45558473</v>
          </cell>
          <cell r="O34">
            <v>29339434.43</v>
          </cell>
          <cell r="P34">
            <v>29339434.43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- SERVIDORES CIVIS</v>
          </cell>
          <cell r="I35" t="str">
            <v>2</v>
          </cell>
          <cell r="J35" t="str">
            <v>0156</v>
          </cell>
          <cell r="K35" t="str">
            <v>CONTRIBUICAO PLANO SEGURIDADE SOCIAL SERVIDOR</v>
          </cell>
          <cell r="L35" t="str">
            <v>1</v>
          </cell>
          <cell r="M35">
            <v>102256828.64</v>
          </cell>
          <cell r="N35">
            <v>102256828.64</v>
          </cell>
          <cell r="O35">
            <v>102256828.64</v>
          </cell>
          <cell r="P35">
            <v>101896770.94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70" zoomScaleNormal="8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42583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CONCATENATE('[1]Access-Ago'!C10,".",'[1]Access-Ago'!D10)</f>
        <v>02.061</v>
      </c>
      <c r="D10" s="39" t="str">
        <f>CONCATENATE('[1]Access-Ago'!E10,".",'[1]Access-Ago'!G10)</f>
        <v>0569.4224</v>
      </c>
      <c r="E10" s="38" t="str">
        <f>+'[1]Access-Ago'!F10</f>
        <v>PRESTACAO JURISDICIONAL NA JUSTICA FEDERAL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ORDINARIOS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'[1]Access-Ago'!M10</f>
        <v>32637053</v>
      </c>
      <c r="Q10" s="45"/>
      <c r="R10" s="45">
        <f>N10-O10+P10+Q10</f>
        <v>32637053</v>
      </c>
      <c r="S10" s="45">
        <f>'[1]Access-Ago'!N10</f>
        <v>28458359</v>
      </c>
      <c r="T10" s="46">
        <f>IF(R10&gt;0,S10/R10,0)</f>
        <v>0.87196472671720693</v>
      </c>
      <c r="U10" s="45">
        <f>'[1]Access-Ago'!O10</f>
        <v>21879511.530000001</v>
      </c>
      <c r="V10" s="46">
        <f>IF(R10&gt;0,U10/R10,0)</f>
        <v>0.67038869992336625</v>
      </c>
      <c r="W10" s="45">
        <f>'[1]Access-Ago'!P10</f>
        <v>21696956.079999998</v>
      </c>
      <c r="X10" s="46">
        <f>IF(R10&gt;0,W10/R10,0)</f>
        <v>0.66479519704184076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CONCATENATE('[1]Access-Ago'!C11,".",'[1]Access-Ago'!D11)</f>
        <v>02.061</v>
      </c>
      <c r="D11" s="47" t="str">
        <f>CONCATENATE('[1]Access-Ago'!E11,".",'[1]Access-Ago'!G11)</f>
        <v>0569.4257</v>
      </c>
      <c r="E11" s="48" t="str">
        <f>+'[1]Access-Ago'!F11</f>
        <v>PRESTACAO JURISDICIONAL NA JUSTICA FEDERAL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ORDINARIOS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'[1]Access-Ago'!M11</f>
        <v>1053099</v>
      </c>
      <c r="Q11" s="52"/>
      <c r="R11" s="52">
        <f t="shared" ref="R11:R32" si="0">N11-O11+P11+Q11</f>
        <v>1053099</v>
      </c>
      <c r="S11" s="52">
        <f>'[1]Access-Ago'!N11</f>
        <v>154666.34</v>
      </c>
      <c r="T11" s="53">
        <f t="shared" ref="T11:T36" si="1">IF(R11&gt;0,S11/R11,0)</f>
        <v>0.14686780635059002</v>
      </c>
      <c r="U11" s="52">
        <f>'[1]Access-Ago'!O11</f>
        <v>44352.1</v>
      </c>
      <c r="V11" s="53">
        <f t="shared" ref="V11:V36" si="2">IF(R11&gt;0,U11/R11,0)</f>
        <v>4.2115793481904362E-2</v>
      </c>
      <c r="W11" s="52">
        <f>'[1]Access-Ago'!P11</f>
        <v>34952.1</v>
      </c>
      <c r="X11" s="53">
        <f t="shared" ref="X11:X36" si="3">IF(R11&gt;0,W11/R11,0)</f>
        <v>3.3189757088364913E-2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CONCATENATE('[1]Access-Ago'!C12,".",'[1]Access-Ago'!D12)</f>
        <v>02.061</v>
      </c>
      <c r="D12" s="47" t="str">
        <f>CONCATENATE('[1]Access-Ago'!E12,".",'[1]Access-Ago'!G12)</f>
        <v>0569.4257</v>
      </c>
      <c r="E12" s="48" t="str">
        <f>+'[1]Access-Ago'!F12</f>
        <v>PRESTACAO JURISDICIONAL NA JUSTICA FEDERAL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ORDINARIOS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'[1]Access-Ago'!M12</f>
        <v>109965931</v>
      </c>
      <c r="Q12" s="52"/>
      <c r="R12" s="52">
        <f t="shared" si="0"/>
        <v>109965931</v>
      </c>
      <c r="S12" s="52">
        <f>'[1]Access-Ago'!N12</f>
        <v>104201153.73999999</v>
      </c>
      <c r="T12" s="53">
        <f t="shared" si="1"/>
        <v>0.94757669755008023</v>
      </c>
      <c r="U12" s="52">
        <f>'[1]Access-Ago'!O12</f>
        <v>74318010.810000002</v>
      </c>
      <c r="V12" s="53">
        <f t="shared" si="2"/>
        <v>0.67582759618522215</v>
      </c>
      <c r="W12" s="52">
        <f>'[1]Access-Ago'!P12</f>
        <v>72597299.540000007</v>
      </c>
      <c r="X12" s="53">
        <f t="shared" si="3"/>
        <v>0.66017992008815896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CONCATENATE('[1]Access-Ago'!C13,".",'[1]Access-Ago'!D13)</f>
        <v>02.061</v>
      </c>
      <c r="D13" s="47" t="str">
        <f>CONCATENATE('[1]Access-Ago'!E13,".",'[1]Access-Ago'!G13)</f>
        <v>0569.4257</v>
      </c>
      <c r="E13" s="48" t="str">
        <f>+'[1]Access-Ago'!F13</f>
        <v>PRESTACAO JURISDICIONAL NA JUSTICA FEDERAL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0127</v>
      </c>
      <c r="I13" s="48" t="str">
        <f>+'[1]Access-Ago'!K13</f>
        <v>CUSTAS E EMOLUMENTOS - PODER JUDICIARIO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'[1]Access-Ago'!M13</f>
        <v>25361754</v>
      </c>
      <c r="Q13" s="52"/>
      <c r="R13" s="52">
        <f t="shared" si="0"/>
        <v>25361754</v>
      </c>
      <c r="S13" s="52">
        <f>'[1]Access-Ago'!N13</f>
        <v>22669957.870000001</v>
      </c>
      <c r="T13" s="53">
        <f t="shared" si="1"/>
        <v>0.89386396027656456</v>
      </c>
      <c r="U13" s="52">
        <f>'[1]Access-Ago'!O13</f>
        <v>11611650.57</v>
      </c>
      <c r="V13" s="53">
        <f t="shared" si="2"/>
        <v>0.45784099041414883</v>
      </c>
      <c r="W13" s="52">
        <f>'[1]Access-Ago'!P13</f>
        <v>11611650.57</v>
      </c>
      <c r="X13" s="53">
        <f t="shared" si="3"/>
        <v>0.45784099041414883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CONCATENATE('[1]Access-Ago'!C14,".",'[1]Access-Ago'!D14)</f>
        <v>02.061</v>
      </c>
      <c r="D14" s="47" t="str">
        <f>CONCATENATE('[1]Access-Ago'!E14,".",'[1]Access-Ago'!G14)</f>
        <v>0569.4257</v>
      </c>
      <c r="E14" s="48" t="str">
        <f>+'[1]Access-Ago'!F14</f>
        <v>PRESTACAO JURISDICIONAL NA JUSTICA FEDERAL</v>
      </c>
      <c r="F14" s="48" t="str">
        <f>+'[1]Access-Ago'!H14</f>
        <v>JULGAMENTO DE CAUSAS NA JUSTICA FEDERAL</v>
      </c>
      <c r="G14" s="47" t="str">
        <f>IF('[1]Access-Ago'!I14="1","F","S")</f>
        <v>F</v>
      </c>
      <c r="H14" s="47" t="str">
        <f>+'[1]Access-Ago'!J14</f>
        <v>0181</v>
      </c>
      <c r="I14" s="48" t="str">
        <f>+'[1]Access-Ago'!K14</f>
        <v>RECURSOS DE CONVENIOS</v>
      </c>
      <c r="J14" s="47" t="str">
        <f>+'[1]Access-Ago'!L14</f>
        <v>4</v>
      </c>
      <c r="K14" s="52"/>
      <c r="L14" s="52"/>
      <c r="M14" s="52"/>
      <c r="N14" s="50">
        <v>0</v>
      </c>
      <c r="O14" s="52"/>
      <c r="P14" s="52">
        <f>'[1]Access-Ago'!M14</f>
        <v>62321</v>
      </c>
      <c r="Q14" s="52"/>
      <c r="R14" s="52">
        <f t="shared" si="0"/>
        <v>62321</v>
      </c>
      <c r="S14" s="52">
        <f>'[1]Access-Ago'!N14</f>
        <v>0</v>
      </c>
      <c r="T14" s="53">
        <f t="shared" si="1"/>
        <v>0</v>
      </c>
      <c r="U14" s="52">
        <f>'[1]Access-Ago'!O14</f>
        <v>0</v>
      </c>
      <c r="V14" s="53">
        <f t="shared" si="2"/>
        <v>0</v>
      </c>
      <c r="W14" s="52">
        <f>'[1]Access-Ago'!P14</f>
        <v>0</v>
      </c>
      <c r="X14" s="53">
        <f t="shared" si="3"/>
        <v>0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CONCATENATE('[1]Access-Ago'!C15,".",'[1]Access-Ago'!D15)</f>
        <v>02.061</v>
      </c>
      <c r="D15" s="47" t="str">
        <f>CONCATENATE('[1]Access-Ago'!E15,".",'[1]Access-Ago'!G15)</f>
        <v>0569.4257</v>
      </c>
      <c r="E15" s="48" t="str">
        <f>+'[1]Access-Ago'!F15</f>
        <v>PRESTACAO JURISDICIONAL NA JUSTICA FEDERAL</v>
      </c>
      <c r="F15" s="48" t="str">
        <f>+'[1]Access-Ago'!H15</f>
        <v>JULGAMENTO DE CAUSAS NA JUSTICA FEDERAL</v>
      </c>
      <c r="G15" s="47" t="str">
        <f>IF('[1]Access-Ago'!I15="1","F","S")</f>
        <v>F</v>
      </c>
      <c r="H15" s="47" t="str">
        <f>+'[1]Access-Ago'!J15</f>
        <v>0181</v>
      </c>
      <c r="I15" s="48" t="str">
        <f>+'[1]Access-Ago'!K15</f>
        <v>RECURSOS DE CONVENIOS</v>
      </c>
      <c r="J15" s="47" t="str">
        <f>+'[1]Access-Ago'!L15</f>
        <v>3</v>
      </c>
      <c r="K15" s="50"/>
      <c r="L15" s="50"/>
      <c r="M15" s="50"/>
      <c r="N15" s="50">
        <v>0</v>
      </c>
      <c r="O15" s="50"/>
      <c r="P15" s="52">
        <f>'[1]Access-Ago'!M15</f>
        <v>13740675</v>
      </c>
      <c r="Q15" s="52"/>
      <c r="R15" s="52">
        <f t="shared" si="0"/>
        <v>13740675</v>
      </c>
      <c r="S15" s="52">
        <f>'[1]Access-Ago'!N15</f>
        <v>12067693.93</v>
      </c>
      <c r="T15" s="53">
        <f t="shared" si="1"/>
        <v>0.87824607815846012</v>
      </c>
      <c r="U15" s="52">
        <f>'[1]Access-Ago'!O15</f>
        <v>2032072.43</v>
      </c>
      <c r="V15" s="53">
        <f t="shared" si="2"/>
        <v>0.14788738035067417</v>
      </c>
      <c r="W15" s="52">
        <f>'[1]Access-Ago'!P15</f>
        <v>2026278.26</v>
      </c>
      <c r="X15" s="53">
        <f t="shared" si="3"/>
        <v>0.14746570019304001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CONCATENATE('[1]Access-Ago'!C16,".",'[1]Access-Ago'!D16)</f>
        <v>02.122</v>
      </c>
      <c r="D16" s="47" t="str">
        <f>CONCATENATE('[1]Access-Ago'!E16,".",'[1]Access-Ago'!G16)</f>
        <v>0569.09HB</v>
      </c>
      <c r="E16" s="48" t="str">
        <f>+'[1]Access-Ago'!F16</f>
        <v>PRESTACAO JURISDICIONAL NA JUSTICA FEDERAL</v>
      </c>
      <c r="F16" s="48" t="str">
        <f>+'[1]Access-Ago'!H16</f>
        <v>CONTRIBUICAO DA UNIAO, DE SUAS AUTARQUIAS E FUNDACOES PARA O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ORDINARIOS</v>
      </c>
      <c r="J16" s="47" t="str">
        <f>+'[1]Access-Ago'!L16</f>
        <v>1</v>
      </c>
      <c r="K16" s="52"/>
      <c r="L16" s="52"/>
      <c r="M16" s="52"/>
      <c r="N16" s="50">
        <v>0</v>
      </c>
      <c r="O16" s="52"/>
      <c r="P16" s="52">
        <f>'[1]Access-Ago'!M16</f>
        <v>97367937.640000001</v>
      </c>
      <c r="Q16" s="52"/>
      <c r="R16" s="52">
        <f t="shared" si="0"/>
        <v>97367937.640000001</v>
      </c>
      <c r="S16" s="52">
        <f>'[1]Access-Ago'!N16</f>
        <v>97367937.640000001</v>
      </c>
      <c r="T16" s="53">
        <f t="shared" si="1"/>
        <v>1</v>
      </c>
      <c r="U16" s="52">
        <f>'[1]Access-Ago'!O16</f>
        <v>97364973.239999995</v>
      </c>
      <c r="V16" s="53">
        <f t="shared" si="2"/>
        <v>0.99996955465965642</v>
      </c>
      <c r="W16" s="52">
        <f>'[1]Access-Ago'!P16</f>
        <v>97364973.239999995</v>
      </c>
      <c r="X16" s="53">
        <f t="shared" si="3"/>
        <v>0.99996955465965642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CONCATENATE('[1]Access-Ago'!C17,".",'[1]Access-Ago'!D17)</f>
        <v>02.122</v>
      </c>
      <c r="D17" s="47" t="str">
        <f>CONCATENATE('[1]Access-Ago'!E17,".",'[1]Access-Ago'!G17)</f>
        <v>0569.11RQ</v>
      </c>
      <c r="E17" s="48" t="str">
        <f>+'[1]Access-Ago'!F17</f>
        <v>PRESTACAO JURISDICIONAL NA JUSTICA FEDERAL</v>
      </c>
      <c r="F17" s="48" t="str">
        <f>+'[1]Access-Ago'!H17</f>
        <v>REFORMA DO FORUM FEDERAL DE EXECUCOES FISCAIS DE SAO PAULO -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ORDINARIOS</v>
      </c>
      <c r="J17" s="47" t="str">
        <f>+'[1]Access-Ago'!L17</f>
        <v>4</v>
      </c>
      <c r="K17" s="52"/>
      <c r="L17" s="52"/>
      <c r="M17" s="52"/>
      <c r="N17" s="50">
        <v>0</v>
      </c>
      <c r="O17" s="52"/>
      <c r="P17" s="52">
        <f>'[1]Access-Ago'!M17</f>
        <v>415000</v>
      </c>
      <c r="Q17" s="52"/>
      <c r="R17" s="52">
        <f t="shared" si="0"/>
        <v>415000</v>
      </c>
      <c r="S17" s="52">
        <f>'[1]Access-Ago'!N17</f>
        <v>0</v>
      </c>
      <c r="T17" s="53">
        <f t="shared" si="1"/>
        <v>0</v>
      </c>
      <c r="U17" s="52">
        <f>'[1]Access-Ago'!O17</f>
        <v>0</v>
      </c>
      <c r="V17" s="53">
        <f t="shared" si="2"/>
        <v>0</v>
      </c>
      <c r="W17" s="52">
        <f>'[1]Access-Ago'!P17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CONCATENATE('[1]Access-Ago'!C18,".",'[1]Access-Ago'!D18)</f>
        <v>02.122</v>
      </c>
      <c r="D18" s="47" t="str">
        <f>CONCATENATE('[1]Access-Ago'!E18,".",'[1]Access-Ago'!G18)</f>
        <v>0569.12S9</v>
      </c>
      <c r="E18" s="48" t="str">
        <f>+'[1]Access-Ago'!F18</f>
        <v>PRESTACAO JURISDICIONAL NA JUSTICA FEDERAL</v>
      </c>
      <c r="F18" s="48" t="str">
        <f>+'[1]Access-Ago'!H18</f>
        <v>REFORMA DO FORUM FEDERAL CRIMINAL E PREVIDENCIARIO DE SAO PA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ORDINARIOS</v>
      </c>
      <c r="J18" s="47" t="str">
        <f>+'[1]Access-Ago'!L18</f>
        <v>4</v>
      </c>
      <c r="K18" s="52"/>
      <c r="L18" s="52"/>
      <c r="M18" s="52"/>
      <c r="N18" s="50">
        <v>0</v>
      </c>
      <c r="O18" s="52"/>
      <c r="P18" s="52">
        <f>'[1]Access-Ago'!M18</f>
        <v>1929938</v>
      </c>
      <c r="Q18" s="52"/>
      <c r="R18" s="52">
        <f t="shared" si="0"/>
        <v>1929938</v>
      </c>
      <c r="S18" s="52">
        <f>'[1]Access-Ago'!N18</f>
        <v>0</v>
      </c>
      <c r="T18" s="53">
        <f t="shared" si="1"/>
        <v>0</v>
      </c>
      <c r="U18" s="52">
        <f>'[1]Access-Ago'!O18</f>
        <v>0</v>
      </c>
      <c r="V18" s="53">
        <f t="shared" si="2"/>
        <v>0</v>
      </c>
      <c r="W18" s="52">
        <f>'[1]Access-Ago'!P18</f>
        <v>0</v>
      </c>
      <c r="X18" s="53">
        <f t="shared" si="3"/>
        <v>0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CONCATENATE('[1]Access-Ago'!C19,".",'[1]Access-Ago'!D19)</f>
        <v>02.122</v>
      </c>
      <c r="D19" s="47" t="str">
        <f>CONCATENATE('[1]Access-Ago'!E19,".",'[1]Access-Ago'!G19)</f>
        <v>0569.13FR</v>
      </c>
      <c r="E19" s="48" t="str">
        <f>+'[1]Access-Ago'!F19</f>
        <v>PRESTACAO JURISDICIONAL NA JUSTICA FEDERAL</v>
      </c>
      <c r="F19" s="48" t="str">
        <f>+'[1]Access-Ago'!H19</f>
        <v>REFORMA DO FORUM FEDERAL DE RIBEIRAO PRETO - SP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ORDINARIOS</v>
      </c>
      <c r="J19" s="47" t="str">
        <f>+'[1]Access-Ago'!L19</f>
        <v>4</v>
      </c>
      <c r="K19" s="52"/>
      <c r="L19" s="52"/>
      <c r="M19" s="52"/>
      <c r="N19" s="50">
        <v>0</v>
      </c>
      <c r="O19" s="52"/>
      <c r="P19" s="52">
        <f>'[1]Access-Ago'!M19</f>
        <v>864000</v>
      </c>
      <c r="Q19" s="52"/>
      <c r="R19" s="52">
        <f t="shared" si="0"/>
        <v>864000</v>
      </c>
      <c r="S19" s="52">
        <f>'[1]Access-Ago'!N19</f>
        <v>0</v>
      </c>
      <c r="T19" s="53">
        <f t="shared" si="1"/>
        <v>0</v>
      </c>
      <c r="U19" s="52">
        <f>'[1]Access-Ago'!O19</f>
        <v>0</v>
      </c>
      <c r="V19" s="53">
        <f t="shared" si="2"/>
        <v>0</v>
      </c>
      <c r="W19" s="52">
        <f>'[1]Access-Ago'!P19</f>
        <v>0</v>
      </c>
      <c r="X19" s="53">
        <f t="shared" si="3"/>
        <v>0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CONCATENATE('[1]Access-Ago'!C20,".",'[1]Access-Ago'!D20)</f>
        <v>02.122</v>
      </c>
      <c r="D20" s="47" t="str">
        <f>CONCATENATE('[1]Access-Ago'!E20,".",'[1]Access-Ago'!G20)</f>
        <v>0569.14YN</v>
      </c>
      <c r="E20" s="48" t="str">
        <f>+'[1]Access-Ago'!F20</f>
        <v>PRESTACAO JURISDICIONAL NA JUSTICA FEDERAL</v>
      </c>
      <c r="F20" s="48" t="str">
        <f>+'[1]Access-Ago'!H20</f>
        <v>REFORMA DO FORUM FEDERAL CIVEL DE SAO PAULO - SP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ORDINARIOS</v>
      </c>
      <c r="J20" s="47" t="str">
        <f>+'[1]Access-Ago'!L20</f>
        <v>4</v>
      </c>
      <c r="K20" s="52"/>
      <c r="L20" s="52"/>
      <c r="M20" s="52"/>
      <c r="N20" s="50">
        <v>0</v>
      </c>
      <c r="O20" s="52"/>
      <c r="P20" s="52">
        <f>'[1]Access-Ago'!M20</f>
        <v>1008000</v>
      </c>
      <c r="Q20" s="52"/>
      <c r="R20" s="52">
        <f t="shared" si="0"/>
        <v>1008000</v>
      </c>
      <c r="S20" s="52">
        <f>'[1]Access-Ago'!N20</f>
        <v>0</v>
      </c>
      <c r="T20" s="53">
        <f t="shared" si="1"/>
        <v>0</v>
      </c>
      <c r="U20" s="52">
        <f>'[1]Access-Ago'!O20</f>
        <v>0</v>
      </c>
      <c r="V20" s="53">
        <f t="shared" si="2"/>
        <v>0</v>
      </c>
      <c r="W20" s="52">
        <f>'[1]Access-Ago'!P20</f>
        <v>0</v>
      </c>
      <c r="X20" s="53">
        <f t="shared" si="3"/>
        <v>0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CONCATENATE('[1]Access-Ago'!C21,".",'[1]Access-Ago'!D21)</f>
        <v>02.122</v>
      </c>
      <c r="D21" s="47" t="str">
        <f>CONCATENATE('[1]Access-Ago'!E21,".",'[1]Access-Ago'!G21)</f>
        <v>0569.14YO</v>
      </c>
      <c r="E21" s="48" t="str">
        <f>+'[1]Access-Ago'!F21</f>
        <v>PRESTACAO JURISDICIONAL NA JUSTICA FEDERAL</v>
      </c>
      <c r="F21" s="48" t="str">
        <f>+'[1]Access-Ago'!H21</f>
        <v>REFORMA DA SEDE ADMINISTRATIVA DA JUSTICA FEDERAL DE SAO PAU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ORDINARIOS</v>
      </c>
      <c r="J21" s="47" t="str">
        <f>+'[1]Access-Ago'!L21</f>
        <v>4</v>
      </c>
      <c r="K21" s="52"/>
      <c r="L21" s="52"/>
      <c r="M21" s="52"/>
      <c r="N21" s="50">
        <v>0</v>
      </c>
      <c r="O21" s="52"/>
      <c r="P21" s="52">
        <f>'[1]Access-Ago'!M21</f>
        <v>815000</v>
      </c>
      <c r="Q21" s="52"/>
      <c r="R21" s="52">
        <f t="shared" si="0"/>
        <v>815000</v>
      </c>
      <c r="S21" s="52">
        <f>'[1]Access-Ago'!N21</f>
        <v>0</v>
      </c>
      <c r="T21" s="53">
        <f t="shared" si="1"/>
        <v>0</v>
      </c>
      <c r="U21" s="52">
        <f>'[1]Access-Ago'!O21</f>
        <v>0</v>
      </c>
      <c r="V21" s="53">
        <f t="shared" si="2"/>
        <v>0</v>
      </c>
      <c r="W21" s="52">
        <f>'[1]Access-Ago'!P21</f>
        <v>0</v>
      </c>
      <c r="X21" s="53">
        <f t="shared" si="3"/>
        <v>0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CONCATENATE('[1]Access-Ago'!C22,".",'[1]Access-Ago'!D22)</f>
        <v>02.122</v>
      </c>
      <c r="D22" s="47" t="str">
        <f>CONCATENATE('[1]Access-Ago'!E22,".",'[1]Access-Ago'!G22)</f>
        <v>0569.158T</v>
      </c>
      <c r="E22" s="48" t="str">
        <f>+'[1]Access-Ago'!F22</f>
        <v>PRESTACAO JURISDICIONAL NA JUSTICA FEDERAL</v>
      </c>
      <c r="F22" s="48" t="str">
        <f>+'[1]Access-Ago'!H22</f>
        <v>REFORMA DO JUIZADO ESPECIAL FEDERAL DE SAO PAULO - SP - 2. E</v>
      </c>
      <c r="G22" s="47" t="str">
        <f>IF('[1]Access-Ago'!I22="1","F","S")</f>
        <v>F</v>
      </c>
      <c r="H22" s="47" t="str">
        <f>+'[1]Access-Ago'!J22</f>
        <v>0100</v>
      </c>
      <c r="I22" s="48" t="str">
        <f>+'[1]Access-Ago'!K22</f>
        <v>RECURSOS ORDINARIOS</v>
      </c>
      <c r="J22" s="47" t="str">
        <f>+'[1]Access-Ago'!L22</f>
        <v>4</v>
      </c>
      <c r="K22" s="52"/>
      <c r="L22" s="52"/>
      <c r="M22" s="52"/>
      <c r="N22" s="50">
        <v>0</v>
      </c>
      <c r="O22" s="52"/>
      <c r="P22" s="52">
        <f>'[1]Access-Ago'!M22</f>
        <v>792000</v>
      </c>
      <c r="Q22" s="52"/>
      <c r="R22" s="52">
        <f t="shared" si="0"/>
        <v>792000</v>
      </c>
      <c r="S22" s="52">
        <f>'[1]Access-Ago'!N22</f>
        <v>0</v>
      </c>
      <c r="T22" s="53">
        <f t="shared" si="1"/>
        <v>0</v>
      </c>
      <c r="U22" s="52">
        <f>'[1]Access-Ago'!O22</f>
        <v>0</v>
      </c>
      <c r="V22" s="53">
        <f t="shared" si="2"/>
        <v>0</v>
      </c>
      <c r="W22" s="52">
        <f>'[1]Access-Ago'!P22</f>
        <v>0</v>
      </c>
      <c r="X22" s="53">
        <f t="shared" si="3"/>
        <v>0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CONCATENATE('[1]Access-Ago'!C23,".",'[1]Access-Ago'!D23)</f>
        <v>02.122</v>
      </c>
      <c r="D23" s="47" t="str">
        <f>CONCATENATE('[1]Access-Ago'!E23,".",'[1]Access-Ago'!G23)</f>
        <v>0569.15FY</v>
      </c>
      <c r="E23" s="48" t="str">
        <f>+'[1]Access-Ago'!F23</f>
        <v>PRESTACAO JURISDICIONAL NA JUSTICA FEDERAL</v>
      </c>
      <c r="F23" s="48" t="str">
        <f>+'[1]Access-Ago'!H23</f>
        <v>REFORMA DO FORUM FEDERAL DE SAO JOSE DO RIO PRETO - SP</v>
      </c>
      <c r="G23" s="47" t="str">
        <f>IF('[1]Access-Ago'!I23="1","F","S")</f>
        <v>F</v>
      </c>
      <c r="H23" s="47" t="str">
        <f>+'[1]Access-Ago'!J23</f>
        <v>0100</v>
      </c>
      <c r="I23" s="48" t="str">
        <f>+'[1]Access-Ago'!K23</f>
        <v>RECURSOS ORDINARIOS</v>
      </c>
      <c r="J23" s="47" t="str">
        <f>+'[1]Access-Ago'!L23</f>
        <v>4</v>
      </c>
      <c r="K23" s="52"/>
      <c r="L23" s="52"/>
      <c r="M23" s="52"/>
      <c r="N23" s="50">
        <v>0</v>
      </c>
      <c r="O23" s="52"/>
      <c r="P23" s="52">
        <f>'[1]Access-Ago'!M23</f>
        <v>0</v>
      </c>
      <c r="Q23" s="52"/>
      <c r="R23" s="52">
        <f t="shared" si="0"/>
        <v>0</v>
      </c>
      <c r="S23" s="52">
        <f>'[1]Access-Ago'!N23</f>
        <v>0</v>
      </c>
      <c r="T23" s="53">
        <f t="shared" si="1"/>
        <v>0</v>
      </c>
      <c r="U23" s="52">
        <f>'[1]Access-Ago'!O23</f>
        <v>0</v>
      </c>
      <c r="V23" s="53">
        <f t="shared" si="2"/>
        <v>0</v>
      </c>
      <c r="W23" s="52">
        <f>'[1]Access-Ago'!P23</f>
        <v>0</v>
      </c>
      <c r="X23" s="53">
        <f t="shared" si="3"/>
        <v>0</v>
      </c>
    </row>
    <row r="24" spans="1:24" ht="30.75" customHeight="1" x14ac:dyDescent="0.2">
      <c r="A24" s="47" t="str">
        <f>+'[1]Access-Ago'!A24</f>
        <v>12101</v>
      </c>
      <c r="B24" s="48" t="str">
        <f>+'[1]Access-Ago'!B24</f>
        <v>JUSTICA FEDERAL DE PRIMEIRO GRAU</v>
      </c>
      <c r="C24" s="47" t="str">
        <f>CONCATENATE('[1]Access-Ago'!C24,".",'[1]Access-Ago'!D24)</f>
        <v>02.122</v>
      </c>
      <c r="D24" s="47" t="str">
        <f>CONCATENATE('[1]Access-Ago'!E24,".",'[1]Access-Ago'!G24)</f>
        <v>0569.15FZ</v>
      </c>
      <c r="E24" s="48" t="str">
        <f>+'[1]Access-Ago'!F24</f>
        <v>PRESTACAO JURISDICIONAL NA JUSTICA FEDERAL</v>
      </c>
      <c r="F24" s="48" t="str">
        <f>+'[1]Access-Ago'!H24</f>
        <v>REFORMA DO FORUM FEDERAL DE PRESIDENTE PRUDENTE - SP</v>
      </c>
      <c r="G24" s="47" t="str">
        <f>IF('[1]Access-Ago'!I24="1","F","S")</f>
        <v>F</v>
      </c>
      <c r="H24" s="47" t="str">
        <f>+'[1]Access-Ago'!J24</f>
        <v>0100</v>
      </c>
      <c r="I24" s="48" t="str">
        <f>+'[1]Access-Ago'!K24</f>
        <v>RECURSOS ORDINARIOS</v>
      </c>
      <c r="J24" s="47" t="str">
        <f>+'[1]Access-Ago'!L24</f>
        <v>4</v>
      </c>
      <c r="K24" s="52"/>
      <c r="L24" s="52"/>
      <c r="M24" s="52"/>
      <c r="N24" s="50">
        <v>0</v>
      </c>
      <c r="O24" s="52"/>
      <c r="P24" s="52">
        <f>'[1]Access-Ago'!M24</f>
        <v>180000</v>
      </c>
      <c r="Q24" s="52"/>
      <c r="R24" s="52">
        <f t="shared" si="0"/>
        <v>180000</v>
      </c>
      <c r="S24" s="52">
        <f>'[1]Access-Ago'!N24</f>
        <v>0</v>
      </c>
      <c r="T24" s="53">
        <f t="shared" si="1"/>
        <v>0</v>
      </c>
      <c r="U24" s="52">
        <f>'[1]Access-Ago'!O24</f>
        <v>0</v>
      </c>
      <c r="V24" s="53">
        <f t="shared" si="2"/>
        <v>0</v>
      </c>
      <c r="W24" s="52">
        <f>'[1]Access-Ago'!P24</f>
        <v>0</v>
      </c>
      <c r="X24" s="53">
        <f t="shared" si="3"/>
        <v>0</v>
      </c>
    </row>
    <row r="25" spans="1:24" ht="30.75" customHeight="1" x14ac:dyDescent="0.2">
      <c r="A25" s="47" t="str">
        <f>+'[1]Access-Ago'!A25</f>
        <v>12101</v>
      </c>
      <c r="B25" s="48" t="str">
        <f>+'[1]Access-Ago'!B25</f>
        <v>JUSTICA FEDERAL DE PRIMEIRO GRAU</v>
      </c>
      <c r="C25" s="47" t="str">
        <f>CONCATENATE('[1]Access-Ago'!C25,".",'[1]Access-Ago'!D25)</f>
        <v>02.122</v>
      </c>
      <c r="D25" s="47" t="str">
        <f>CONCATENATE('[1]Access-Ago'!E25,".",'[1]Access-Ago'!G25)</f>
        <v>0569.20TP</v>
      </c>
      <c r="E25" s="48" t="str">
        <f>+'[1]Access-Ago'!F25</f>
        <v>PRESTACAO JURISDICIONAL NA JUSTICA FEDERAL</v>
      </c>
      <c r="F25" s="48" t="str">
        <f>+'[1]Access-Ago'!H25</f>
        <v>PESSOAL ATIVO DA UNIAO</v>
      </c>
      <c r="G25" s="47" t="str">
        <f>IF('[1]Access-Ago'!I25="1","F","S")</f>
        <v>F</v>
      </c>
      <c r="H25" s="47" t="str">
        <f>+'[1]Access-Ago'!J25</f>
        <v>0100</v>
      </c>
      <c r="I25" s="48" t="str">
        <f>+'[1]Access-Ago'!K25</f>
        <v>RECURSOS ORDINARIOS</v>
      </c>
      <c r="J25" s="47" t="str">
        <f>+'[1]Access-Ago'!L25</f>
        <v>1</v>
      </c>
      <c r="K25" s="52"/>
      <c r="L25" s="52"/>
      <c r="M25" s="52"/>
      <c r="N25" s="50">
        <v>0</v>
      </c>
      <c r="O25" s="52"/>
      <c r="P25" s="52">
        <f>'[1]Access-Ago'!M25</f>
        <v>565330878.25999999</v>
      </c>
      <c r="Q25" s="52"/>
      <c r="R25" s="52">
        <f t="shared" si="0"/>
        <v>565330878.25999999</v>
      </c>
      <c r="S25" s="52">
        <f>'[1]Access-Ago'!N25</f>
        <v>565330878.25999999</v>
      </c>
      <c r="T25" s="53">
        <f t="shared" si="1"/>
        <v>1</v>
      </c>
      <c r="U25" s="52">
        <f>'[1]Access-Ago'!O25</f>
        <v>565248829.72000003</v>
      </c>
      <c r="V25" s="53">
        <f t="shared" si="2"/>
        <v>0.99985486633906773</v>
      </c>
      <c r="W25" s="52">
        <f>'[1]Access-Ago'!P25</f>
        <v>563391861.69000006</v>
      </c>
      <c r="X25" s="53">
        <f t="shared" si="3"/>
        <v>0.99657012088926056</v>
      </c>
    </row>
    <row r="26" spans="1:24" ht="30.75" customHeight="1" x14ac:dyDescent="0.2">
      <c r="A26" s="47" t="str">
        <f>+'[1]Access-Ago'!A26</f>
        <v>12101</v>
      </c>
      <c r="B26" s="48" t="str">
        <f>+'[1]Access-Ago'!B26</f>
        <v>JUSTICA FEDERAL DE PRIMEIRO GRAU</v>
      </c>
      <c r="C26" s="47" t="str">
        <f>CONCATENATE('[1]Access-Ago'!C26,".",'[1]Access-Ago'!D26)</f>
        <v>02.122</v>
      </c>
      <c r="D26" s="47" t="str">
        <f>CONCATENATE('[1]Access-Ago'!E26,".",'[1]Access-Ago'!G26)</f>
        <v>0569.216H</v>
      </c>
      <c r="E26" s="48" t="str">
        <f>+'[1]Access-Ago'!F26</f>
        <v>PRESTACAO JURISDICIONAL NA JUSTICA FEDERAL</v>
      </c>
      <c r="F26" s="48" t="str">
        <f>+'[1]Access-Ago'!H26</f>
        <v>AJUDA DE CUSTO PARA MORADIA OU AUXILIO-MORADIA A AGENTES PUB</v>
      </c>
      <c r="G26" s="47" t="str">
        <f>IF('[1]Access-Ago'!I26="1","F","S")</f>
        <v>F</v>
      </c>
      <c r="H26" s="47" t="str">
        <f>+'[1]Access-Ago'!J26</f>
        <v>0100</v>
      </c>
      <c r="I26" s="48" t="str">
        <f>+'[1]Access-Ago'!K26</f>
        <v>RECURSOS ORDINARIOS</v>
      </c>
      <c r="J26" s="47" t="str">
        <f>+'[1]Access-Ago'!L26</f>
        <v>3</v>
      </c>
      <c r="K26" s="52"/>
      <c r="L26" s="52"/>
      <c r="M26" s="52"/>
      <c r="N26" s="50">
        <v>0</v>
      </c>
      <c r="O26" s="52"/>
      <c r="P26" s="52">
        <f>'[1]Access-Ago'!M26</f>
        <v>17099858</v>
      </c>
      <c r="Q26" s="52"/>
      <c r="R26" s="52">
        <f t="shared" si="0"/>
        <v>17099858</v>
      </c>
      <c r="S26" s="52">
        <f>'[1]Access-Ago'!N26</f>
        <v>17099858</v>
      </c>
      <c r="T26" s="53">
        <f t="shared" si="1"/>
        <v>1</v>
      </c>
      <c r="U26" s="52">
        <f>'[1]Access-Ago'!O26</f>
        <v>11108838.800000001</v>
      </c>
      <c r="V26" s="53">
        <f t="shared" si="2"/>
        <v>0.64964509062005082</v>
      </c>
      <c r="W26" s="52">
        <f>'[1]Access-Ago'!P26</f>
        <v>11108838.800000001</v>
      </c>
      <c r="X26" s="53">
        <f t="shared" si="3"/>
        <v>0.64964509062005082</v>
      </c>
    </row>
    <row r="27" spans="1:24" ht="30.75" customHeight="1" x14ac:dyDescent="0.2">
      <c r="A27" s="47" t="str">
        <f>+'[1]Access-Ago'!A27</f>
        <v>12101</v>
      </c>
      <c r="B27" s="48" t="str">
        <f>+'[1]Access-Ago'!B27</f>
        <v>JUSTICA FEDERAL DE PRIMEIRO GRAU</v>
      </c>
      <c r="C27" s="47" t="str">
        <f>CONCATENATE('[1]Access-Ago'!C27,".",'[1]Access-Ago'!D27)</f>
        <v>02.131</v>
      </c>
      <c r="D27" s="47" t="str">
        <f>CONCATENATE('[1]Access-Ago'!E27,".",'[1]Access-Ago'!G27)</f>
        <v>0569.2549</v>
      </c>
      <c r="E27" s="48" t="str">
        <f>+'[1]Access-Ago'!F27</f>
        <v>PRESTACAO JURISDICIONAL NA JUSTICA FEDERAL</v>
      </c>
      <c r="F27" s="48" t="str">
        <f>+'[1]Access-Ago'!H27</f>
        <v>COMUNICACAO E DIVULGACAO INSTITUCIONAL</v>
      </c>
      <c r="G27" s="47" t="str">
        <f>IF('[1]Access-Ago'!I27="1","F","S")</f>
        <v>F</v>
      </c>
      <c r="H27" s="47" t="str">
        <f>+'[1]Access-Ago'!J27</f>
        <v>0100</v>
      </c>
      <c r="I27" s="48" t="str">
        <f>+'[1]Access-Ago'!K27</f>
        <v>RECURSOS ORDINARIOS</v>
      </c>
      <c r="J27" s="47" t="str">
        <f>+'[1]Access-Ago'!L27</f>
        <v>4</v>
      </c>
      <c r="K27" s="52"/>
      <c r="L27" s="52"/>
      <c r="M27" s="52"/>
      <c r="N27" s="50">
        <v>0</v>
      </c>
      <c r="O27" s="52"/>
      <c r="P27" s="52">
        <f>'[1]Access-Ago'!M27</f>
        <v>0</v>
      </c>
      <c r="Q27" s="52"/>
      <c r="R27" s="52">
        <f t="shared" si="0"/>
        <v>0</v>
      </c>
      <c r="S27" s="52">
        <f>'[1]Access-Ago'!N27</f>
        <v>0</v>
      </c>
      <c r="T27" s="53">
        <f t="shared" si="1"/>
        <v>0</v>
      </c>
      <c r="U27" s="52">
        <f>'[1]Access-Ago'!O27</f>
        <v>0</v>
      </c>
      <c r="V27" s="53">
        <f t="shared" si="2"/>
        <v>0</v>
      </c>
      <c r="W27" s="52">
        <f>'[1]Access-Ago'!P27</f>
        <v>0</v>
      </c>
      <c r="X27" s="53">
        <f t="shared" si="3"/>
        <v>0</v>
      </c>
    </row>
    <row r="28" spans="1:24" ht="30.75" customHeight="1" x14ac:dyDescent="0.2">
      <c r="A28" s="47" t="str">
        <f>+'[1]Access-Ago'!A28</f>
        <v>12101</v>
      </c>
      <c r="B28" s="48" t="str">
        <f>+'[1]Access-Ago'!B28</f>
        <v>JUSTICA FEDERAL DE PRIMEIRO GRAU</v>
      </c>
      <c r="C28" s="47" t="str">
        <f>CONCATENATE('[1]Access-Ago'!C28,".",'[1]Access-Ago'!D28)</f>
        <v>02.131</v>
      </c>
      <c r="D28" s="47" t="str">
        <f>CONCATENATE('[1]Access-Ago'!E28,".",'[1]Access-Ago'!G28)</f>
        <v>0569.2549</v>
      </c>
      <c r="E28" s="48" t="str">
        <f>+'[1]Access-Ago'!F28</f>
        <v>PRESTACAO JURISDICIONAL NA JUSTICA FEDERAL</v>
      </c>
      <c r="F28" s="48" t="str">
        <f>+'[1]Access-Ago'!H28</f>
        <v>COMUNICACAO E DIVULGACAO INSTITUCIONAL</v>
      </c>
      <c r="G28" s="47" t="str">
        <f>IF('[1]Access-Ago'!I28="1","F","S")</f>
        <v>F</v>
      </c>
      <c r="H28" s="47" t="str">
        <f>+'[1]Access-Ago'!J28</f>
        <v>0100</v>
      </c>
      <c r="I28" s="48" t="str">
        <f>+'[1]Access-Ago'!K28</f>
        <v>RECURSOS ORDINARIOS</v>
      </c>
      <c r="J28" s="47" t="str">
        <f>+'[1]Access-Ago'!L28</f>
        <v>3</v>
      </c>
      <c r="K28" s="52"/>
      <c r="L28" s="52"/>
      <c r="M28" s="52"/>
      <c r="N28" s="50">
        <v>0</v>
      </c>
      <c r="O28" s="52"/>
      <c r="P28" s="52">
        <f>'[1]Access-Ago'!M28</f>
        <v>14000</v>
      </c>
      <c r="Q28" s="52"/>
      <c r="R28" s="52">
        <f t="shared" si="0"/>
        <v>14000</v>
      </c>
      <c r="S28" s="52">
        <f>'[1]Access-Ago'!N28</f>
        <v>0</v>
      </c>
      <c r="T28" s="53">
        <f t="shared" si="1"/>
        <v>0</v>
      </c>
      <c r="U28" s="52">
        <f>'[1]Access-Ago'!O28</f>
        <v>0</v>
      </c>
      <c r="V28" s="53">
        <f t="shared" si="2"/>
        <v>0</v>
      </c>
      <c r="W28" s="52">
        <f>'[1]Access-Ago'!P28</f>
        <v>0</v>
      </c>
      <c r="X28" s="53">
        <f t="shared" si="3"/>
        <v>0</v>
      </c>
    </row>
    <row r="29" spans="1:24" ht="30.75" customHeight="1" x14ac:dyDescent="0.2">
      <c r="A29" s="47" t="str">
        <f>+'[1]Access-Ago'!A29</f>
        <v>12101</v>
      </c>
      <c r="B29" s="48" t="str">
        <f>+'[1]Access-Ago'!B29</f>
        <v>JUSTICA FEDERAL DE PRIMEIRO GRAU</v>
      </c>
      <c r="C29" s="47" t="str">
        <f>CONCATENATE('[1]Access-Ago'!C29,".",'[1]Access-Ago'!D29)</f>
        <v>02.301</v>
      </c>
      <c r="D29" s="47" t="str">
        <f>CONCATENATE('[1]Access-Ago'!E29,".",'[1]Access-Ago'!G29)</f>
        <v>0569.2004</v>
      </c>
      <c r="E29" s="48" t="str">
        <f>+'[1]Access-Ago'!F29</f>
        <v>PRESTACAO JURISDICIONAL NA JUSTICA FEDERAL</v>
      </c>
      <c r="F29" s="48" t="str">
        <f>+'[1]Access-Ago'!H29</f>
        <v>ASSISTENCIA MEDICA E ODONTOLOGICA AOS SERVIDORES CIVIS, EMPR</v>
      </c>
      <c r="G29" s="47" t="str">
        <f>IF('[1]Access-Ago'!I29="1","F","S")</f>
        <v>S</v>
      </c>
      <c r="H29" s="47" t="str">
        <f>+'[1]Access-Ago'!J29</f>
        <v>0100</v>
      </c>
      <c r="I29" s="48" t="str">
        <f>+'[1]Access-Ago'!K29</f>
        <v>RECURSOS ORDINARIOS</v>
      </c>
      <c r="J29" s="47" t="str">
        <f>+'[1]Access-Ago'!L29</f>
        <v>4</v>
      </c>
      <c r="K29" s="52"/>
      <c r="L29" s="52"/>
      <c r="M29" s="52"/>
      <c r="N29" s="50">
        <v>0</v>
      </c>
      <c r="O29" s="52"/>
      <c r="P29" s="52">
        <f>'[1]Access-Ago'!M29</f>
        <v>66000</v>
      </c>
      <c r="Q29" s="52"/>
      <c r="R29" s="52">
        <f t="shared" si="0"/>
        <v>66000</v>
      </c>
      <c r="S29" s="52">
        <f>'[1]Access-Ago'!N29</f>
        <v>0</v>
      </c>
      <c r="T29" s="53">
        <f t="shared" si="1"/>
        <v>0</v>
      </c>
      <c r="U29" s="52">
        <f>'[1]Access-Ago'!O29</f>
        <v>0</v>
      </c>
      <c r="V29" s="53">
        <f t="shared" si="2"/>
        <v>0</v>
      </c>
      <c r="W29" s="52">
        <f>'[1]Access-Ago'!P29</f>
        <v>0</v>
      </c>
      <c r="X29" s="53">
        <f t="shared" si="3"/>
        <v>0</v>
      </c>
    </row>
    <row r="30" spans="1:24" ht="30.75" customHeight="1" x14ac:dyDescent="0.2">
      <c r="A30" s="47" t="str">
        <f>+'[1]Access-Ago'!A30</f>
        <v>12101</v>
      </c>
      <c r="B30" s="48" t="str">
        <f>+'[1]Access-Ago'!B30</f>
        <v>JUSTICA FEDERAL DE PRIMEIRO GRAU</v>
      </c>
      <c r="C30" s="47" t="str">
        <f>CONCATENATE('[1]Access-Ago'!C30,".",'[1]Access-Ago'!D30)</f>
        <v>02.301</v>
      </c>
      <c r="D30" s="47" t="str">
        <f>CONCATENATE('[1]Access-Ago'!E30,".",'[1]Access-Ago'!G30)</f>
        <v>0569.2004</v>
      </c>
      <c r="E30" s="48" t="str">
        <f>+'[1]Access-Ago'!F30</f>
        <v>PRESTACAO JURISDICIONAL NA JUSTICA FEDERAL</v>
      </c>
      <c r="F30" s="48" t="str">
        <f>+'[1]Access-Ago'!H30</f>
        <v>ASSISTENCIA MEDICA E ODONTOLOGICA AOS SERVIDORES CIVIS, EMPR</v>
      </c>
      <c r="G30" s="47" t="str">
        <f>IF('[1]Access-Ago'!I30="1","F","S")</f>
        <v>S</v>
      </c>
      <c r="H30" s="47" t="str">
        <f>+'[1]Access-Ago'!J30</f>
        <v>0100</v>
      </c>
      <c r="I30" s="48" t="str">
        <f>+'[1]Access-Ago'!K30</f>
        <v>RECURSOS ORDINARIOS</v>
      </c>
      <c r="J30" s="47" t="str">
        <f>+'[1]Access-Ago'!L30</f>
        <v>3</v>
      </c>
      <c r="K30" s="52"/>
      <c r="L30" s="52"/>
      <c r="M30" s="52"/>
      <c r="N30" s="50">
        <v>0</v>
      </c>
      <c r="O30" s="52"/>
      <c r="P30" s="52">
        <f>'[1]Access-Ago'!M30</f>
        <v>30124988</v>
      </c>
      <c r="Q30" s="52"/>
      <c r="R30" s="52">
        <f t="shared" si="0"/>
        <v>30124988</v>
      </c>
      <c r="S30" s="52">
        <f>'[1]Access-Ago'!N30</f>
        <v>27130099.379999999</v>
      </c>
      <c r="T30" s="53">
        <f t="shared" si="1"/>
        <v>0.90058457052331431</v>
      </c>
      <c r="U30" s="52">
        <f>'[1]Access-Ago'!O30</f>
        <v>13105617.84</v>
      </c>
      <c r="V30" s="53">
        <f t="shared" si="2"/>
        <v>0.43504142939409635</v>
      </c>
      <c r="W30" s="52">
        <f>'[1]Access-Ago'!P30</f>
        <v>13105617.84</v>
      </c>
      <c r="X30" s="53">
        <f t="shared" si="3"/>
        <v>0.43504142939409635</v>
      </c>
    </row>
    <row r="31" spans="1:24" ht="30.75" customHeight="1" x14ac:dyDescent="0.2">
      <c r="A31" s="47" t="str">
        <f>+'[1]Access-Ago'!A31</f>
        <v>12101</v>
      </c>
      <c r="B31" s="48" t="str">
        <f>+'[1]Access-Ago'!B31</f>
        <v>JUSTICA FEDERAL DE PRIMEIRO GRAU</v>
      </c>
      <c r="C31" s="47" t="str">
        <f>CONCATENATE('[1]Access-Ago'!C31,".",'[1]Access-Ago'!D31)</f>
        <v>02.331</v>
      </c>
      <c r="D31" s="47" t="str">
        <f>CONCATENATE('[1]Access-Ago'!E31,".",'[1]Access-Ago'!G31)</f>
        <v>0569.00M1</v>
      </c>
      <c r="E31" s="48" t="str">
        <f>+'[1]Access-Ago'!F31</f>
        <v>PRESTACAO JURISDICIONAL NA JUSTICA FEDERAL</v>
      </c>
      <c r="F31" s="48" t="str">
        <f>+'[1]Access-Ago'!H31</f>
        <v>BENEFICIOS ASSISTENCIAIS DECORRENTES DO AUXILIO-FUNERAL E NA</v>
      </c>
      <c r="G31" s="47" t="str">
        <f>IF('[1]Access-Ago'!I31="1","F","S")</f>
        <v>F</v>
      </c>
      <c r="H31" s="47" t="str">
        <f>+'[1]Access-Ago'!J31</f>
        <v>0100</v>
      </c>
      <c r="I31" s="48" t="str">
        <f>+'[1]Access-Ago'!K31</f>
        <v>RECURSOS ORDINARIOS</v>
      </c>
      <c r="J31" s="47" t="str">
        <f>+'[1]Access-Ago'!L31</f>
        <v>3</v>
      </c>
      <c r="K31" s="52"/>
      <c r="L31" s="52"/>
      <c r="M31" s="52"/>
      <c r="N31" s="50">
        <v>0</v>
      </c>
      <c r="O31" s="52"/>
      <c r="P31" s="52">
        <f>'[1]Access-Ago'!M31</f>
        <v>169231.71</v>
      </c>
      <c r="Q31" s="52"/>
      <c r="R31" s="52">
        <f t="shared" si="0"/>
        <v>169231.71</v>
      </c>
      <c r="S31" s="52">
        <f>'[1]Access-Ago'!N31</f>
        <v>169231.71</v>
      </c>
      <c r="T31" s="53">
        <f t="shared" si="1"/>
        <v>1</v>
      </c>
      <c r="U31" s="52">
        <f>'[1]Access-Ago'!O31</f>
        <v>169231.71</v>
      </c>
      <c r="V31" s="53">
        <f t="shared" si="2"/>
        <v>1</v>
      </c>
      <c r="W31" s="52">
        <f>'[1]Access-Ago'!P31</f>
        <v>169231.71</v>
      </c>
      <c r="X31" s="53">
        <f t="shared" si="3"/>
        <v>1</v>
      </c>
    </row>
    <row r="32" spans="1:24" ht="30.75" customHeight="1" x14ac:dyDescent="0.2">
      <c r="A32" s="47" t="str">
        <f>+'[1]Access-Ago'!A32</f>
        <v>12101</v>
      </c>
      <c r="B32" s="48" t="str">
        <f>+'[1]Access-Ago'!B32</f>
        <v>JUSTICA FEDERAL DE PRIMEIRO GRAU</v>
      </c>
      <c r="C32" s="47" t="str">
        <f>CONCATENATE('[1]Access-Ago'!C32,".",'[1]Access-Ago'!D32)</f>
        <v>02.331</v>
      </c>
      <c r="D32" s="47" t="str">
        <f>CONCATENATE('[1]Access-Ago'!E32,".",'[1]Access-Ago'!G32)</f>
        <v>0569.2010</v>
      </c>
      <c r="E32" s="48" t="str">
        <f>+'[1]Access-Ago'!F32</f>
        <v>PRESTACAO JURISDICIONAL NA JUSTICA FEDERAL</v>
      </c>
      <c r="F32" s="48" t="str">
        <f>+'[1]Access-Ago'!H32</f>
        <v>ASSISTENCIA PRE-ESCOLAR AOS DEPENDENTES DOS SERVIDORES CIVIS</v>
      </c>
      <c r="G32" s="47" t="str">
        <f>IF('[1]Access-Ago'!I32="1","F","S")</f>
        <v>F</v>
      </c>
      <c r="H32" s="47" t="str">
        <f>+'[1]Access-Ago'!J32</f>
        <v>0100</v>
      </c>
      <c r="I32" s="48" t="str">
        <f>+'[1]Access-Ago'!K32</f>
        <v>RECURSOS ORDINARIOS</v>
      </c>
      <c r="J32" s="47" t="str">
        <f>+'[1]Access-Ago'!L32</f>
        <v>3</v>
      </c>
      <c r="K32" s="52"/>
      <c r="L32" s="52"/>
      <c r="M32" s="52"/>
      <c r="N32" s="50">
        <v>0</v>
      </c>
      <c r="O32" s="52"/>
      <c r="P32" s="52">
        <f>'[1]Access-Ago'!M32</f>
        <v>6658878</v>
      </c>
      <c r="Q32" s="52"/>
      <c r="R32" s="52">
        <f t="shared" si="0"/>
        <v>6658878</v>
      </c>
      <c r="S32" s="52">
        <f>'[1]Access-Ago'!N32</f>
        <v>6658878</v>
      </c>
      <c r="T32" s="53">
        <f t="shared" si="1"/>
        <v>1</v>
      </c>
      <c r="U32" s="52">
        <f>'[1]Access-Ago'!O32</f>
        <v>4099268.39</v>
      </c>
      <c r="V32" s="53">
        <f t="shared" si="2"/>
        <v>0.61560947504970054</v>
      </c>
      <c r="W32" s="52">
        <f>'[1]Access-Ago'!P32</f>
        <v>4099268.39</v>
      </c>
      <c r="X32" s="53">
        <f t="shared" si="3"/>
        <v>0.61560947504970054</v>
      </c>
    </row>
    <row r="33" spans="1:24" ht="30.75" customHeight="1" x14ac:dyDescent="0.2">
      <c r="A33" s="47" t="str">
        <f>+'[1]Access-Ago'!A33</f>
        <v>12101</v>
      </c>
      <c r="B33" s="48" t="str">
        <f>+'[1]Access-Ago'!B33</f>
        <v>JUSTICA FEDERAL DE PRIMEIRO GRAU</v>
      </c>
      <c r="C33" s="47" t="str">
        <f>CONCATENATE('[1]Access-Ago'!C33,".",'[1]Access-Ago'!D33)</f>
        <v>02.331</v>
      </c>
      <c r="D33" s="47" t="str">
        <f>CONCATENATE('[1]Access-Ago'!E33,".",'[1]Access-Ago'!G33)</f>
        <v>0569.2011</v>
      </c>
      <c r="E33" s="48" t="str">
        <f>+'[1]Access-Ago'!F33</f>
        <v>PRESTACAO JURISDICIONAL NA JUSTICA FEDERAL</v>
      </c>
      <c r="F33" s="48" t="str">
        <f>+'[1]Access-Ago'!H33</f>
        <v>AUXILIO-TRANSPORTE AOS SERVIDORES CIVIS, EMPREGADOS E MILITA</v>
      </c>
      <c r="G33" s="47" t="str">
        <f>IF('[1]Access-Ago'!I33="1","F","S")</f>
        <v>F</v>
      </c>
      <c r="H33" s="47" t="str">
        <f>+'[1]Access-Ago'!J33</f>
        <v>0100</v>
      </c>
      <c r="I33" s="48" t="str">
        <f>+'[1]Access-Ago'!K33</f>
        <v>RECURSOS ORDINARIOS</v>
      </c>
      <c r="J33" s="47" t="str">
        <f>+'[1]Access-Ago'!L33</f>
        <v>3</v>
      </c>
      <c r="K33" s="52"/>
      <c r="L33" s="52"/>
      <c r="M33" s="52"/>
      <c r="N33" s="50">
        <v>0</v>
      </c>
      <c r="O33" s="52"/>
      <c r="P33" s="52">
        <f>'[1]Access-Ago'!M33</f>
        <v>2420000</v>
      </c>
      <c r="Q33" s="52"/>
      <c r="R33" s="52">
        <f>N33-O33+P33+Q33</f>
        <v>2420000</v>
      </c>
      <c r="S33" s="52">
        <f>'[1]Access-Ago'!N33</f>
        <v>2419999.92</v>
      </c>
      <c r="T33" s="53">
        <f>IF(R33&gt;0,S33/R33,0)</f>
        <v>0.99999996694214877</v>
      </c>
      <c r="U33" s="52">
        <f>'[1]Access-Ago'!O33</f>
        <v>1476793.48</v>
      </c>
      <c r="V33" s="53">
        <f>IF(R33&gt;0,U33/R33,0)</f>
        <v>0.61024523966942146</v>
      </c>
      <c r="W33" s="52">
        <f>'[1]Access-Ago'!P33</f>
        <v>1476793.48</v>
      </c>
      <c r="X33" s="53">
        <f>IF(R33&gt;0,W33/R33,0)</f>
        <v>0.61024523966942146</v>
      </c>
    </row>
    <row r="34" spans="1:24" ht="30.75" customHeight="1" x14ac:dyDescent="0.2">
      <c r="A34" s="47" t="str">
        <f>+'[1]Access-Ago'!A34</f>
        <v>12101</v>
      </c>
      <c r="B34" s="48" t="str">
        <f>+'[1]Access-Ago'!B34</f>
        <v>JUSTICA FEDERAL DE PRIMEIRO GRAU</v>
      </c>
      <c r="C34" s="47" t="str">
        <f>CONCATENATE('[1]Access-Ago'!C34,".",'[1]Access-Ago'!D34)</f>
        <v>02.331</v>
      </c>
      <c r="D34" s="47" t="str">
        <f>CONCATENATE('[1]Access-Ago'!E34,".",'[1]Access-Ago'!G34)</f>
        <v>0569.2012</v>
      </c>
      <c r="E34" s="48" t="str">
        <f>+'[1]Access-Ago'!F34</f>
        <v>PRESTACAO JURISDICIONAL NA JUSTICA FEDERAL</v>
      </c>
      <c r="F34" s="48" t="str">
        <f>+'[1]Access-Ago'!H34</f>
        <v>AUXILIO-ALIMENTACAO AOS SERVIDORES CIVIS, EMPREGADOS E MILIT</v>
      </c>
      <c r="G34" s="47" t="str">
        <f>IF('[1]Access-Ago'!I34="1","F","S")</f>
        <v>F</v>
      </c>
      <c r="H34" s="47" t="str">
        <f>+'[1]Access-Ago'!J34</f>
        <v>0100</v>
      </c>
      <c r="I34" s="48" t="str">
        <f>+'[1]Access-Ago'!K34</f>
        <v>RECURSOS ORDINARIOS</v>
      </c>
      <c r="J34" s="47" t="str">
        <f>+'[1]Access-Ago'!L34</f>
        <v>3</v>
      </c>
      <c r="K34" s="52"/>
      <c r="L34" s="52"/>
      <c r="M34" s="52"/>
      <c r="N34" s="50">
        <v>0</v>
      </c>
      <c r="O34" s="52"/>
      <c r="P34" s="52">
        <f>'[1]Access-Ago'!M34</f>
        <v>45558473</v>
      </c>
      <c r="Q34" s="52"/>
      <c r="R34" s="52">
        <f>N34-O34+P34+Q34</f>
        <v>45558473</v>
      </c>
      <c r="S34" s="52">
        <f>'[1]Access-Ago'!N34</f>
        <v>45558473</v>
      </c>
      <c r="T34" s="53">
        <f>IF(R34&gt;0,S34/R34,0)</f>
        <v>1</v>
      </c>
      <c r="U34" s="52">
        <f>'[1]Access-Ago'!O34</f>
        <v>29339434.43</v>
      </c>
      <c r="V34" s="53">
        <f>IF(R34&gt;0,U34/R34,0)</f>
        <v>0.64399512314646712</v>
      </c>
      <c r="W34" s="52">
        <f>'[1]Access-Ago'!P34</f>
        <v>29339434.43</v>
      </c>
      <c r="X34" s="53">
        <f>IF(R34&gt;0,W34/R34,0)</f>
        <v>0.64399512314646712</v>
      </c>
    </row>
    <row r="35" spans="1:24" ht="30.75" customHeight="1" thickBot="1" x14ac:dyDescent="0.25">
      <c r="A35" s="47" t="str">
        <f>+'[1]Access-Ago'!A35</f>
        <v>12101</v>
      </c>
      <c r="B35" s="48" t="str">
        <f>+'[1]Access-Ago'!B35</f>
        <v>JUSTICA FEDERAL DE PRIMEIRO GRAU</v>
      </c>
      <c r="C35" s="47" t="str">
        <f>CONCATENATE('[1]Access-Ago'!C35,".",'[1]Access-Ago'!D35)</f>
        <v>09.272</v>
      </c>
      <c r="D35" s="47" t="str">
        <f>CONCATENATE('[1]Access-Ago'!E35,".",'[1]Access-Ago'!G35)</f>
        <v>0089.0181</v>
      </c>
      <c r="E35" s="48" t="str">
        <f>+'[1]Access-Ago'!F35</f>
        <v>PREVIDENCIA DE INATIVOS E PENSIONISTAS DA UNIAO</v>
      </c>
      <c r="F35" s="48" t="str">
        <f>+'[1]Access-Ago'!H35</f>
        <v>APOSENTADORIAS E PENSOES - SERVIDORES CIVIS</v>
      </c>
      <c r="G35" s="47" t="str">
        <f>IF('[1]Access-Ago'!I35="1","F","S")</f>
        <v>S</v>
      </c>
      <c r="H35" s="47" t="str">
        <f>+'[1]Access-Ago'!J35</f>
        <v>0156</v>
      </c>
      <c r="I35" s="48" t="str">
        <f>+'[1]Access-Ago'!K35</f>
        <v>CONTRIBUICAO PLANO SEGURIDADE SOCIAL SERVIDOR</v>
      </c>
      <c r="J35" s="47" t="str">
        <f>+'[1]Access-Ago'!L35</f>
        <v>1</v>
      </c>
      <c r="K35" s="52"/>
      <c r="L35" s="52"/>
      <c r="M35" s="52"/>
      <c r="N35" s="50">
        <v>0</v>
      </c>
      <c r="O35" s="52"/>
      <c r="P35" s="52">
        <f>'[1]Access-Ago'!M35</f>
        <v>102256828.64</v>
      </c>
      <c r="Q35" s="52"/>
      <c r="R35" s="52">
        <f>N35-O35+P35+Q35</f>
        <v>102256828.64</v>
      </c>
      <c r="S35" s="52">
        <f>'[1]Access-Ago'!N35</f>
        <v>102256828.64</v>
      </c>
      <c r="T35" s="53">
        <f>IF(R35&gt;0,S35/R35,0)</f>
        <v>1</v>
      </c>
      <c r="U35" s="52">
        <f>'[1]Access-Ago'!O35</f>
        <v>102256828.64</v>
      </c>
      <c r="V35" s="53">
        <f>IF(R35&gt;0,U35/R35,0)</f>
        <v>1</v>
      </c>
      <c r="W35" s="52">
        <f>'[1]Access-Ago'!P35</f>
        <v>101896770.94</v>
      </c>
      <c r="X35" s="53">
        <f>IF(R35&gt;0,W35/R35,0)</f>
        <v>0.99647888845382049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1055891844.25</v>
      </c>
      <c r="Q36" s="56">
        <f>SUM(Q10:Q35)</f>
        <v>0</v>
      </c>
      <c r="R36" s="56">
        <f>SUM(R10:R35)</f>
        <v>1055891844.25</v>
      </c>
      <c r="S36" s="56">
        <f>SUM(S10:S35)</f>
        <v>1031544015.4299999</v>
      </c>
      <c r="T36" s="57">
        <f t="shared" si="1"/>
        <v>0.97694098221083026</v>
      </c>
      <c r="U36" s="56">
        <f>SUM(U10:U35)</f>
        <v>934055413.69000006</v>
      </c>
      <c r="V36" s="57">
        <f t="shared" si="2"/>
        <v>0.88461277428793816</v>
      </c>
      <c r="W36" s="56">
        <f>SUM(W10:W35)</f>
        <v>929919927.06999993</v>
      </c>
      <c r="X36" s="57">
        <f t="shared" si="3"/>
        <v>0.880696192639429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2017-10-17T19:34:33Z</dcterms:created>
  <dcterms:modified xsi:type="dcterms:W3CDTF">2017-10-17T19:35:33Z</dcterms:modified>
</cp:coreProperties>
</file>