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Nov" sheetId="1" r:id="rId1"/>
  </sheets>
  <externalReferences>
    <externalReference r:id="rId2"/>
  </externalReferences>
  <definedNames>
    <definedName name="_xlnm.Print_Area" localSheetId="0">Nov!$A$1:$X$40</definedName>
  </definedNames>
  <calcPr calcId="145621"/>
</workbook>
</file>

<file path=xl/calcChain.xml><?xml version="1.0" encoding="utf-8"?>
<calcChain xmlns="http://schemas.openxmlformats.org/spreadsheetml/2006/main">
  <c r="Q38" i="1" l="1"/>
  <c r="W37" i="1"/>
  <c r="U37" i="1"/>
  <c r="S37" i="1"/>
  <c r="R37" i="1"/>
  <c r="V37" i="1" s="1"/>
  <c r="P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P36" i="1"/>
  <c r="R36" i="1" s="1"/>
  <c r="X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R35" i="1"/>
  <c r="V35" i="1" s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X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R33" i="1"/>
  <c r="V33" i="1" s="1"/>
  <c r="P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X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V29" i="1" s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R27" i="1"/>
  <c r="V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X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V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V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X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V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X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R11" i="1"/>
  <c r="V11" i="1" s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U38" i="1" s="1"/>
  <c r="S10" i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T13" i="1" l="1"/>
  <c r="T17" i="1"/>
  <c r="W38" i="1"/>
  <c r="X15" i="1"/>
  <c r="X17" i="1"/>
  <c r="X19" i="1"/>
  <c r="X21" i="1"/>
  <c r="X23" i="1"/>
  <c r="X25" i="1"/>
  <c r="X27" i="1"/>
  <c r="X29" i="1"/>
  <c r="X31" i="1"/>
  <c r="X33" i="1"/>
  <c r="X35" i="1"/>
  <c r="X37" i="1"/>
  <c r="X11" i="1"/>
  <c r="X13" i="1"/>
  <c r="T11" i="1"/>
  <c r="T15" i="1"/>
  <c r="T19" i="1"/>
  <c r="T21" i="1"/>
  <c r="T23" i="1"/>
  <c r="T25" i="1"/>
  <c r="T27" i="1"/>
  <c r="T29" i="1"/>
  <c r="T31" i="1"/>
  <c r="T33" i="1"/>
  <c r="T35" i="1"/>
  <c r="T37" i="1"/>
  <c r="V16" i="1"/>
  <c r="V20" i="1"/>
  <c r="V22" i="1"/>
  <c r="V26" i="1"/>
  <c r="V28" i="1"/>
  <c r="V30" i="1"/>
  <c r="V32" i="1"/>
  <c r="V34" i="1"/>
  <c r="V36" i="1"/>
  <c r="S38" i="1"/>
  <c r="P38" i="1"/>
  <c r="V12" i="1"/>
  <c r="V14" i="1"/>
  <c r="V24" i="1"/>
  <c r="T10" i="1"/>
  <c r="X10" i="1"/>
  <c r="T12" i="1"/>
  <c r="T14" i="1"/>
  <c r="T16" i="1"/>
  <c r="T18" i="1"/>
  <c r="X18" i="1"/>
  <c r="T20" i="1"/>
  <c r="T22" i="1"/>
  <c r="T24" i="1"/>
  <c r="T26" i="1"/>
  <c r="T28" i="1"/>
  <c r="T30" i="1"/>
  <c r="T32" i="1"/>
  <c r="T34" i="1"/>
  <c r="T36" i="1"/>
  <c r="V10" i="1"/>
  <c r="R38" i="1"/>
  <c r="V38" i="1" l="1"/>
  <c r="X38" i="1"/>
  <c r="T3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<sst xmlns="http://schemas.openxmlformats.org/spreadsheetml/2006/main" count="55" uniqueCount="51">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</sst>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35579559</v>
          </cell>
          <cell r="N10">
            <v>34571704</v>
          </cell>
          <cell r="O10">
            <v>31857226.960000001</v>
          </cell>
          <cell r="P10">
            <v>31776483.309999999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2553099</v>
          </cell>
          <cell r="N11">
            <v>337761.15</v>
          </cell>
          <cell r="O11">
            <v>170140.32</v>
          </cell>
          <cell r="P11">
            <v>170140.32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108912635</v>
          </cell>
          <cell r="N12">
            <v>106625388.31</v>
          </cell>
          <cell r="O12">
            <v>95692961.780000001</v>
          </cell>
          <cell r="P12">
            <v>92941135.019999996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24603926</v>
          </cell>
          <cell r="O13">
            <v>18648095.899999999</v>
          </cell>
          <cell r="P13">
            <v>18501752.579999998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62321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22887928</v>
          </cell>
          <cell r="N15">
            <v>15464493.67</v>
          </cell>
          <cell r="O15">
            <v>7741257.6600000001</v>
          </cell>
          <cell r="P15">
            <v>7741257.6600000001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149515815.12</v>
          </cell>
          <cell r="N16">
            <v>149515815.12</v>
          </cell>
          <cell r="O16">
            <v>149514251.80000001</v>
          </cell>
          <cell r="P16">
            <v>149514251.80000001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11RQ</v>
          </cell>
          <cell r="H17" t="str">
            <v>REFORMA DO FORUM FEDERAL DE EXECUCOES FISCAIS DE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12S9</v>
          </cell>
          <cell r="H18" t="str">
            <v>REFORMA DO FORUM FEDERAL CRIMINAL E PREVIDENCIARIO DE SAO PA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1929938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13FR</v>
          </cell>
          <cell r="H19" t="str">
            <v>REFORMA DO FORUM FEDERAL DE RIBEIRAO PRETO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864000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14YN</v>
          </cell>
          <cell r="H20" t="str">
            <v>REFORMA DO FORUM FEDERAL CIVEL DE SAO PAULO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1520000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14YO</v>
          </cell>
          <cell r="H21" t="str">
            <v>REFORMA DA SEDE ADMINISTRATIVA DA JUSTICA FEDERAL DE SAO PAU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815000</v>
          </cell>
          <cell r="N21">
            <v>107851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158T</v>
          </cell>
          <cell r="H22" t="str">
            <v>REFORMA DO JUIZADO ESPECIAL FEDERAL DE SAO PAULO - SP - 2. E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1512000</v>
          </cell>
          <cell r="N22">
            <v>146577.84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15FY</v>
          </cell>
          <cell r="H23" t="str">
            <v>REFORMA DO FORUM FEDERAL DE SAO JOSE DO RIO PRETO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15FZ</v>
          </cell>
          <cell r="H24" t="str">
            <v>REFORMA DO FORUM FEDERAL DE PRESIDENTE PRUDENTE - SP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180000</v>
          </cell>
          <cell r="N24">
            <v>179804.85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PESSOAL ATIVO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817903038.53999996</v>
          </cell>
          <cell r="N25">
            <v>817899080.16999996</v>
          </cell>
          <cell r="O25">
            <v>817684889.86000001</v>
          </cell>
          <cell r="P25">
            <v>817668771.94000006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17099858</v>
          </cell>
          <cell r="N26">
            <v>17099858</v>
          </cell>
          <cell r="O26">
            <v>15352976.35</v>
          </cell>
          <cell r="P26">
            <v>15352976.35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2549</v>
          </cell>
          <cell r="H28" t="str">
            <v>COMUNICACAO E DIVULGACAO INSTITUCIONAL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14000</v>
          </cell>
          <cell r="N28">
            <v>9999</v>
          </cell>
          <cell r="O28">
            <v>9999</v>
          </cell>
          <cell r="P28">
            <v>9999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66000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0569</v>
          </cell>
          <cell r="F30" t="str">
            <v>PRESTACAO JURISDICIONAL NA JUSTICA FEDERAL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30124988</v>
          </cell>
          <cell r="N30">
            <v>27088487.550000001</v>
          </cell>
          <cell r="O30">
            <v>20208277.77</v>
          </cell>
          <cell r="P30">
            <v>20208277.77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00M1</v>
          </cell>
          <cell r="H31" t="str">
            <v>BENEFICIOS ASSISTENCIAIS DECORRENTES DO AUXILIO-FUNERAL E NA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201099.23</v>
          </cell>
          <cell r="N31">
            <v>201099.23</v>
          </cell>
          <cell r="O31">
            <v>201099.23</v>
          </cell>
          <cell r="P31">
            <v>201099.23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2010</v>
          </cell>
          <cell r="H32" t="str">
            <v>ASSISTENCIA PRE-ESCOLAR AOS DEPENDENTES DOS SERVIDORES CIVIS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6613138</v>
          </cell>
          <cell r="N32">
            <v>6613138</v>
          </cell>
          <cell r="O32">
            <v>5867262.1799999997</v>
          </cell>
          <cell r="P32">
            <v>5867262.1799999997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2011</v>
          </cell>
          <cell r="H33" t="str">
            <v>AUXILIO-TRANSPORTE AOS SERVIDORES CIVIS, EMPREGADOS E MILITA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2415544</v>
          </cell>
          <cell r="N33">
            <v>2415543.92</v>
          </cell>
          <cell r="O33">
            <v>1993652.49</v>
          </cell>
          <cell r="P33">
            <v>1993652.49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2012</v>
          </cell>
          <cell r="H34" t="str">
            <v>AUXILIO-ALIMENTACAO AOS SERVIDORES CIVIS, EMPREGADOS E MILIT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45558473</v>
          </cell>
          <cell r="N34">
            <v>45558473</v>
          </cell>
          <cell r="O34">
            <v>41397220.640000001</v>
          </cell>
          <cell r="P34">
            <v>41397220.640000001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- SERVIDORES CIVIS</v>
          </cell>
          <cell r="I35" t="str">
            <v>2</v>
          </cell>
          <cell r="J35" t="str">
            <v>0100</v>
          </cell>
          <cell r="K35" t="str">
            <v>RECURSOS ORDINARIOS</v>
          </cell>
          <cell r="L35" t="str">
            <v>1</v>
          </cell>
          <cell r="M35">
            <v>8876493.1300000008</v>
          </cell>
          <cell r="N35">
            <v>8876493.1300000008</v>
          </cell>
          <cell r="O35">
            <v>8874406.0099999998</v>
          </cell>
          <cell r="P35">
            <v>8874406.0099999998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0089</v>
          </cell>
          <cell r="F36" t="str">
            <v>PREVIDENCIA DE INATIVOS E PENSIONISTAS DA UNIAO</v>
          </cell>
          <cell r="G36" t="str">
            <v>0181</v>
          </cell>
          <cell r="H36" t="str">
            <v>APOSENTADORIAS E PENSOES - SERVIDORES CIVIS</v>
          </cell>
          <cell r="I36" t="str">
            <v>2</v>
          </cell>
          <cell r="J36" t="str">
            <v>0156</v>
          </cell>
          <cell r="K36" t="str">
            <v>CONTRIBUICAO PLANO SEGURIDADE SOCIAL SERVIDOR</v>
          </cell>
          <cell r="L36" t="str">
            <v>1</v>
          </cell>
          <cell r="M36">
            <v>118720890.43000001</v>
          </cell>
          <cell r="N36">
            <v>118720890.43000001</v>
          </cell>
          <cell r="O36">
            <v>118720890.43000001</v>
          </cell>
          <cell r="P36">
            <v>118720890.43000001</v>
          </cell>
        </row>
        <row r="37">
          <cell r="A37" t="str">
            <v>12101</v>
          </cell>
          <cell r="B37" t="str">
            <v>JUSTICA FEDERAL DE PRIMEIRO GRAU</v>
          </cell>
          <cell r="C37" t="str">
            <v>09</v>
          </cell>
          <cell r="D37" t="str">
            <v>272</v>
          </cell>
          <cell r="E37" t="str">
            <v>0089</v>
          </cell>
          <cell r="F37" t="str">
            <v>PREVIDENCIA DE INATIVOS E PENSIONISTAS DA UNIAO</v>
          </cell>
          <cell r="G37" t="str">
            <v>0181</v>
          </cell>
          <cell r="H37" t="str">
            <v>APOSENTADORIAS E PENSOES - SERVIDORES CIVIS</v>
          </cell>
          <cell r="I37" t="str">
            <v>2</v>
          </cell>
          <cell r="J37" t="str">
            <v>0169</v>
          </cell>
          <cell r="K37" t="str">
            <v>CONTRIB.PATRONAL P/PLANO DE SEGURID.SOC.SERV.</v>
          </cell>
          <cell r="L37" t="str">
            <v>1</v>
          </cell>
          <cell r="M37">
            <v>21202025.829999998</v>
          </cell>
          <cell r="N37">
            <v>21202025.829999998</v>
          </cell>
          <cell r="O37">
            <v>21202025.829999998</v>
          </cell>
          <cell r="P37">
            <v>21180191.550000001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showGridLines="0" tabSelected="1" view="pageBreakPreview" zoomScale="65" zoomScaleNormal="70" zoomScaleSheetLayoutView="6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42675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CONCATENATE('[1]Access-Nov'!C10,".",'[1]Access-Nov'!D10)</f>
        <v>02.061</v>
      </c>
      <c r="D10" s="39" t="str">
        <f>CONCATENATE('[1]Access-Nov'!E10,".",'[1]Access-Nov'!G10)</f>
        <v>0569.4224</v>
      </c>
      <c r="E10" s="38" t="str">
        <f>+'[1]Access-Nov'!F10</f>
        <v>PRESTACAO JURISDICIONAL NA JUSTICA FEDERAL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ORDINARIOS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'[1]Access-Nov'!M10</f>
        <v>35579559</v>
      </c>
      <c r="Q10" s="45"/>
      <c r="R10" s="45">
        <f>N10-O10+P10+Q10</f>
        <v>35579559</v>
      </c>
      <c r="S10" s="45">
        <f>'[1]Access-Nov'!N10</f>
        <v>34571704</v>
      </c>
      <c r="T10" s="46">
        <f>IF(R10&gt;0,S10/R10,0)</f>
        <v>0.97167320145817437</v>
      </c>
      <c r="U10" s="45">
        <f>'[1]Access-Nov'!O10</f>
        <v>31857226.960000001</v>
      </c>
      <c r="V10" s="46">
        <f>IF(R10&gt;0,U10/R10,0)</f>
        <v>0.89538003998307003</v>
      </c>
      <c r="W10" s="45">
        <f>'[1]Access-Nov'!P10</f>
        <v>31776483.309999999</v>
      </c>
      <c r="X10" s="46">
        <f>IF(R10&gt;0,W10/R10,0)</f>
        <v>0.89311065688026092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CONCATENATE('[1]Access-Nov'!C11,".",'[1]Access-Nov'!D11)</f>
        <v>02.061</v>
      </c>
      <c r="D11" s="47" t="str">
        <f>CONCATENATE('[1]Access-Nov'!E11,".",'[1]Access-Nov'!G11)</f>
        <v>0569.4257</v>
      </c>
      <c r="E11" s="48" t="str">
        <f>+'[1]Access-Nov'!F11</f>
        <v>PRESTACAO JURISDICIONAL NA JUSTICA FEDERAL</v>
      </c>
      <c r="F11" s="49" t="str">
        <f>+'[1]Access-Nov'!H11</f>
        <v>JULGAMENTO DE CAUSAS NA JUSTICA FEDERAL</v>
      </c>
      <c r="G11" s="47" t="str">
        <f>IF('[1]Access-Nov'!I11="1","F","S")</f>
        <v>F</v>
      </c>
      <c r="H11" s="47" t="str">
        <f>+'[1]Access-Nov'!J11</f>
        <v>0100</v>
      </c>
      <c r="I11" s="48" t="str">
        <f>+'[1]Access-Nov'!K11</f>
        <v>RECURSOS ORDINARIOS</v>
      </c>
      <c r="J11" s="47" t="str">
        <f>+'[1]Access-Nov'!L11</f>
        <v>4</v>
      </c>
      <c r="K11" s="50"/>
      <c r="L11" s="50"/>
      <c r="M11" s="50"/>
      <c r="N11" s="51">
        <v>0</v>
      </c>
      <c r="O11" s="50"/>
      <c r="P11" s="52">
        <f>'[1]Access-Nov'!M11</f>
        <v>2553099</v>
      </c>
      <c r="Q11" s="52"/>
      <c r="R11" s="52">
        <f t="shared" ref="R11:R32" si="0">N11-O11+P11+Q11</f>
        <v>2553099</v>
      </c>
      <c r="S11" s="52">
        <f>'[1]Access-Nov'!N11</f>
        <v>337761.15</v>
      </c>
      <c r="T11" s="53">
        <f t="shared" ref="T11:T38" si="1">IF(R11&gt;0,S11/R11,0)</f>
        <v>0.13229457612102</v>
      </c>
      <c r="U11" s="52">
        <f>'[1]Access-Nov'!O11</f>
        <v>170140.32</v>
      </c>
      <c r="V11" s="53">
        <f t="shared" ref="V11:V38" si="2">IF(R11&gt;0,U11/R11,0)</f>
        <v>6.6640706059577004E-2</v>
      </c>
      <c r="W11" s="52">
        <f>'[1]Access-Nov'!P11</f>
        <v>170140.32</v>
      </c>
      <c r="X11" s="53">
        <f t="shared" ref="X11:X38" si="3">IF(R11&gt;0,W11/R11,0)</f>
        <v>6.6640706059577004E-2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CONCATENATE('[1]Access-Nov'!C12,".",'[1]Access-Nov'!D12)</f>
        <v>02.061</v>
      </c>
      <c r="D12" s="47" t="str">
        <f>CONCATENATE('[1]Access-Nov'!E12,".",'[1]Access-Nov'!G12)</f>
        <v>0569.4257</v>
      </c>
      <c r="E12" s="48" t="str">
        <f>+'[1]Access-Nov'!F12</f>
        <v>PRESTACAO JURISDICIONAL NA JUSTICA FEDERAL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ORDINARIOS</v>
      </c>
      <c r="J12" s="47" t="str">
        <f>+'[1]Access-Nov'!L12</f>
        <v>3</v>
      </c>
      <c r="K12" s="52"/>
      <c r="L12" s="52"/>
      <c r="M12" s="52"/>
      <c r="N12" s="50">
        <v>0</v>
      </c>
      <c r="O12" s="52"/>
      <c r="P12" s="52">
        <f>'[1]Access-Nov'!M12</f>
        <v>108912635</v>
      </c>
      <c r="Q12" s="52"/>
      <c r="R12" s="52">
        <f t="shared" si="0"/>
        <v>108912635</v>
      </c>
      <c r="S12" s="52">
        <f>'[1]Access-Nov'!N12</f>
        <v>106625388.31</v>
      </c>
      <c r="T12" s="53">
        <f t="shared" si="1"/>
        <v>0.97899925302514257</v>
      </c>
      <c r="U12" s="52">
        <f>'[1]Access-Nov'!O12</f>
        <v>95692961.780000001</v>
      </c>
      <c r="V12" s="53">
        <f t="shared" si="2"/>
        <v>0.87862130761963475</v>
      </c>
      <c r="W12" s="52">
        <f>'[1]Access-Nov'!P12</f>
        <v>92941135.019999996</v>
      </c>
      <c r="X12" s="53">
        <f t="shared" si="3"/>
        <v>0.85335493921343464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CONCATENATE('[1]Access-Nov'!C13,".",'[1]Access-Nov'!D13)</f>
        <v>02.061</v>
      </c>
      <c r="D13" s="47" t="str">
        <f>CONCATENATE('[1]Access-Nov'!E13,".",'[1]Access-Nov'!G13)</f>
        <v>0569.4257</v>
      </c>
      <c r="E13" s="48" t="str">
        <f>+'[1]Access-Nov'!F13</f>
        <v>PRESTACAO JURISDICIONAL NA JUSTICA FEDERAL</v>
      </c>
      <c r="F13" s="48" t="str">
        <f>+'[1]Access-Nov'!H13</f>
        <v>JULGAMENTO DE CAUSAS NA JUSTICA FEDERAL</v>
      </c>
      <c r="G13" s="47" t="str">
        <f>IF('[1]Access-Nov'!I13="1","F","S")</f>
        <v>F</v>
      </c>
      <c r="H13" s="47" t="str">
        <f>+'[1]Access-Nov'!J13</f>
        <v>0127</v>
      </c>
      <c r="I13" s="48" t="str">
        <f>+'[1]Access-Nov'!K13</f>
        <v>CUSTAS E EMOLUMENTOS - PODER JUDICIARIO</v>
      </c>
      <c r="J13" s="47" t="str">
        <f>+'[1]Access-Nov'!L13</f>
        <v>3</v>
      </c>
      <c r="K13" s="52"/>
      <c r="L13" s="52"/>
      <c r="M13" s="52"/>
      <c r="N13" s="50">
        <v>0</v>
      </c>
      <c r="O13" s="52"/>
      <c r="P13" s="52">
        <f>'[1]Access-Nov'!M13</f>
        <v>25361754</v>
      </c>
      <c r="Q13" s="52"/>
      <c r="R13" s="52">
        <f t="shared" si="0"/>
        <v>25361754</v>
      </c>
      <c r="S13" s="52">
        <f>'[1]Access-Nov'!N13</f>
        <v>24603926</v>
      </c>
      <c r="T13" s="53">
        <f t="shared" si="1"/>
        <v>0.9701192591017167</v>
      </c>
      <c r="U13" s="52">
        <f>'[1]Access-Nov'!O13</f>
        <v>18648095.899999999</v>
      </c>
      <c r="V13" s="53">
        <f t="shared" si="2"/>
        <v>0.73528415660841118</v>
      </c>
      <c r="W13" s="52">
        <f>'[1]Access-Nov'!P13</f>
        <v>18501752.579999998</v>
      </c>
      <c r="X13" s="53">
        <f t="shared" si="3"/>
        <v>0.72951392005458293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CONCATENATE('[1]Access-Nov'!C14,".",'[1]Access-Nov'!D14)</f>
        <v>02.061</v>
      </c>
      <c r="D14" s="47" t="str">
        <f>CONCATENATE('[1]Access-Nov'!E14,".",'[1]Access-Nov'!G14)</f>
        <v>0569.4257</v>
      </c>
      <c r="E14" s="48" t="str">
        <f>+'[1]Access-Nov'!F14</f>
        <v>PRESTACAO JURISDICIONAL NA JUSTICA FEDERAL</v>
      </c>
      <c r="F14" s="48" t="str">
        <f>+'[1]Access-Nov'!H14</f>
        <v>JULGAMENTO DE CAUSAS NA JUSTICA FEDERAL</v>
      </c>
      <c r="G14" s="47" t="str">
        <f>IF('[1]Access-Nov'!I14="1","F","S")</f>
        <v>F</v>
      </c>
      <c r="H14" s="47" t="str">
        <f>+'[1]Access-Nov'!J14</f>
        <v>0181</v>
      </c>
      <c r="I14" s="48" t="str">
        <f>+'[1]Access-Nov'!K14</f>
        <v>RECURSOS DE CONVENIOS</v>
      </c>
      <c r="J14" s="47" t="str">
        <f>+'[1]Access-Nov'!L14</f>
        <v>4</v>
      </c>
      <c r="K14" s="52"/>
      <c r="L14" s="52"/>
      <c r="M14" s="52"/>
      <c r="N14" s="50">
        <v>0</v>
      </c>
      <c r="O14" s="52"/>
      <c r="P14" s="52">
        <f>'[1]Access-Nov'!M14</f>
        <v>62321</v>
      </c>
      <c r="Q14" s="52"/>
      <c r="R14" s="52">
        <f t="shared" si="0"/>
        <v>62321</v>
      </c>
      <c r="S14" s="52">
        <f>'[1]Access-Nov'!N14</f>
        <v>0</v>
      </c>
      <c r="T14" s="53">
        <f t="shared" si="1"/>
        <v>0</v>
      </c>
      <c r="U14" s="52">
        <f>'[1]Access-Nov'!O14</f>
        <v>0</v>
      </c>
      <c r="V14" s="53">
        <f t="shared" si="2"/>
        <v>0</v>
      </c>
      <c r="W14" s="52">
        <f>'[1]Access-Nov'!P14</f>
        <v>0</v>
      </c>
      <c r="X14" s="53">
        <f t="shared" si="3"/>
        <v>0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CONCATENATE('[1]Access-Nov'!C15,".",'[1]Access-Nov'!D15)</f>
        <v>02.061</v>
      </c>
      <c r="D15" s="47" t="str">
        <f>CONCATENATE('[1]Access-Nov'!E15,".",'[1]Access-Nov'!G15)</f>
        <v>0569.4257</v>
      </c>
      <c r="E15" s="48" t="str">
        <f>+'[1]Access-Nov'!F15</f>
        <v>PRESTACAO JURISDICIONAL NA JUSTICA FEDERAL</v>
      </c>
      <c r="F15" s="48" t="str">
        <f>+'[1]Access-Nov'!H15</f>
        <v>JULGAMENTO DE CAUSAS NA JUSTICA FEDERAL</v>
      </c>
      <c r="G15" s="47" t="str">
        <f>IF('[1]Access-Nov'!I15="1","F","S")</f>
        <v>F</v>
      </c>
      <c r="H15" s="47" t="str">
        <f>+'[1]Access-Nov'!J15</f>
        <v>0181</v>
      </c>
      <c r="I15" s="48" t="str">
        <f>+'[1]Access-Nov'!K15</f>
        <v>RECURSOS DE CONVENIOS</v>
      </c>
      <c r="J15" s="47" t="str">
        <f>+'[1]Access-Nov'!L15</f>
        <v>3</v>
      </c>
      <c r="K15" s="50"/>
      <c r="L15" s="50"/>
      <c r="M15" s="50"/>
      <c r="N15" s="50">
        <v>0</v>
      </c>
      <c r="O15" s="50"/>
      <c r="P15" s="52">
        <f>'[1]Access-Nov'!M15</f>
        <v>22887928</v>
      </c>
      <c r="Q15" s="52"/>
      <c r="R15" s="52">
        <f t="shared" si="0"/>
        <v>22887928</v>
      </c>
      <c r="S15" s="52">
        <f>'[1]Access-Nov'!N15</f>
        <v>15464493.67</v>
      </c>
      <c r="T15" s="53">
        <f t="shared" si="1"/>
        <v>0.67566158325908754</v>
      </c>
      <c r="U15" s="52">
        <f>'[1]Access-Nov'!O15</f>
        <v>7741257.6600000001</v>
      </c>
      <c r="V15" s="53">
        <f t="shared" si="2"/>
        <v>0.3382244849774082</v>
      </c>
      <c r="W15" s="52">
        <f>'[1]Access-Nov'!P15</f>
        <v>7741257.6600000001</v>
      </c>
      <c r="X15" s="53">
        <f t="shared" si="3"/>
        <v>0.3382244849774082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CONCATENATE('[1]Access-Nov'!C16,".",'[1]Access-Nov'!D16)</f>
        <v>02.122</v>
      </c>
      <c r="D16" s="47" t="str">
        <f>CONCATENATE('[1]Access-Nov'!E16,".",'[1]Access-Nov'!G16)</f>
        <v>0569.09HB</v>
      </c>
      <c r="E16" s="48" t="str">
        <f>+'[1]Access-Nov'!F16</f>
        <v>PRESTACAO JURISDICIONAL NA JUSTICA FEDERAL</v>
      </c>
      <c r="F16" s="48" t="str">
        <f>+'[1]Access-Nov'!H16</f>
        <v>CONTRIBUICAO DA UNIAO, DE SUAS AUTARQUIAS E FUNDACOES PARA O</v>
      </c>
      <c r="G16" s="47" t="str">
        <f>IF('[1]Access-Nov'!I16="1","F","S")</f>
        <v>F</v>
      </c>
      <c r="H16" s="47" t="str">
        <f>+'[1]Access-Nov'!J16</f>
        <v>0100</v>
      </c>
      <c r="I16" s="48" t="str">
        <f>+'[1]Access-Nov'!K16</f>
        <v>RECURSOS ORDINARIOS</v>
      </c>
      <c r="J16" s="47" t="str">
        <f>+'[1]Access-Nov'!L16</f>
        <v>1</v>
      </c>
      <c r="K16" s="52"/>
      <c r="L16" s="52"/>
      <c r="M16" s="52"/>
      <c r="N16" s="50">
        <v>0</v>
      </c>
      <c r="O16" s="52"/>
      <c r="P16" s="52">
        <f>'[1]Access-Nov'!M16</f>
        <v>149515815.12</v>
      </c>
      <c r="Q16" s="52"/>
      <c r="R16" s="52">
        <f t="shared" si="0"/>
        <v>149515815.12</v>
      </c>
      <c r="S16" s="52">
        <f>'[1]Access-Nov'!N16</f>
        <v>149515815.12</v>
      </c>
      <c r="T16" s="53">
        <f t="shared" si="1"/>
        <v>1</v>
      </c>
      <c r="U16" s="52">
        <f>'[1]Access-Nov'!O16</f>
        <v>149514251.80000001</v>
      </c>
      <c r="V16" s="53">
        <f t="shared" si="2"/>
        <v>0.9999895441161275</v>
      </c>
      <c r="W16" s="52">
        <f>'[1]Access-Nov'!P16</f>
        <v>149514251.80000001</v>
      </c>
      <c r="X16" s="53">
        <f t="shared" si="3"/>
        <v>0.9999895441161275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CONCATENATE('[1]Access-Nov'!C17,".",'[1]Access-Nov'!D17)</f>
        <v>02.122</v>
      </c>
      <c r="D17" s="47" t="str">
        <f>CONCATENATE('[1]Access-Nov'!E17,".",'[1]Access-Nov'!G17)</f>
        <v>0569.11RQ</v>
      </c>
      <c r="E17" s="48" t="str">
        <f>+'[1]Access-Nov'!F17</f>
        <v>PRESTACAO JURISDICIONAL NA JUSTICA FEDERAL</v>
      </c>
      <c r="F17" s="48" t="str">
        <f>+'[1]Access-Nov'!H17</f>
        <v>REFORMA DO FORUM FEDERAL DE EXECUCOES FISCAIS DE SAO PAULO -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ORDINARIOS</v>
      </c>
      <c r="J17" s="47" t="str">
        <f>+'[1]Access-Nov'!L17</f>
        <v>4</v>
      </c>
      <c r="K17" s="52"/>
      <c r="L17" s="52"/>
      <c r="M17" s="52"/>
      <c r="N17" s="50">
        <v>0</v>
      </c>
      <c r="O17" s="52"/>
      <c r="P17" s="52">
        <f>'[1]Access-Nov'!M17</f>
        <v>415000</v>
      </c>
      <c r="Q17" s="52"/>
      <c r="R17" s="52">
        <f t="shared" si="0"/>
        <v>415000</v>
      </c>
      <c r="S17" s="52">
        <f>'[1]Access-Nov'!N17</f>
        <v>0</v>
      </c>
      <c r="T17" s="53">
        <f t="shared" si="1"/>
        <v>0</v>
      </c>
      <c r="U17" s="52">
        <f>'[1]Access-Nov'!O17</f>
        <v>0</v>
      </c>
      <c r="V17" s="53">
        <f t="shared" si="2"/>
        <v>0</v>
      </c>
      <c r="W17" s="52">
        <f>'[1]Access-Nov'!P17</f>
        <v>0</v>
      </c>
      <c r="X17" s="53">
        <f t="shared" si="3"/>
        <v>0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CONCATENATE('[1]Access-Nov'!C18,".",'[1]Access-Nov'!D18)</f>
        <v>02.122</v>
      </c>
      <c r="D18" s="47" t="str">
        <f>CONCATENATE('[1]Access-Nov'!E18,".",'[1]Access-Nov'!G18)</f>
        <v>0569.12S9</v>
      </c>
      <c r="E18" s="48" t="str">
        <f>+'[1]Access-Nov'!F18</f>
        <v>PRESTACAO JURISDICIONAL NA JUSTICA FEDERAL</v>
      </c>
      <c r="F18" s="48" t="str">
        <f>+'[1]Access-Nov'!H18</f>
        <v>REFORMA DO FORUM FEDERAL CRIMINAL E PREVIDENCIARIO DE SAO PA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ORDINARIOS</v>
      </c>
      <c r="J18" s="47" t="str">
        <f>+'[1]Access-Nov'!L18</f>
        <v>4</v>
      </c>
      <c r="K18" s="52"/>
      <c r="L18" s="52"/>
      <c r="M18" s="52"/>
      <c r="N18" s="50">
        <v>0</v>
      </c>
      <c r="O18" s="52"/>
      <c r="P18" s="52">
        <f>'[1]Access-Nov'!M18</f>
        <v>1929938</v>
      </c>
      <c r="Q18" s="52"/>
      <c r="R18" s="52">
        <f t="shared" si="0"/>
        <v>1929938</v>
      </c>
      <c r="S18" s="52">
        <f>'[1]Access-Nov'!N18</f>
        <v>0</v>
      </c>
      <c r="T18" s="53">
        <f t="shared" si="1"/>
        <v>0</v>
      </c>
      <c r="U18" s="52">
        <f>'[1]Access-Nov'!O18</f>
        <v>0</v>
      </c>
      <c r="V18" s="53">
        <f t="shared" si="2"/>
        <v>0</v>
      </c>
      <c r="W18" s="52">
        <f>'[1]Access-Nov'!P18</f>
        <v>0</v>
      </c>
      <c r="X18" s="53">
        <f t="shared" si="3"/>
        <v>0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CONCATENATE('[1]Access-Nov'!C19,".",'[1]Access-Nov'!D19)</f>
        <v>02.122</v>
      </c>
      <c r="D19" s="47" t="str">
        <f>CONCATENATE('[1]Access-Nov'!E19,".",'[1]Access-Nov'!G19)</f>
        <v>0569.13FR</v>
      </c>
      <c r="E19" s="48" t="str">
        <f>+'[1]Access-Nov'!F19</f>
        <v>PRESTACAO JURISDICIONAL NA JUSTICA FEDERAL</v>
      </c>
      <c r="F19" s="48" t="str">
        <f>+'[1]Access-Nov'!H19</f>
        <v>REFORMA DO FORUM FEDERAL DE RIBEIRAO PRETO - SP</v>
      </c>
      <c r="G19" s="47" t="str">
        <f>IF('[1]Access-Nov'!I19="1","F","S")</f>
        <v>F</v>
      </c>
      <c r="H19" s="47" t="str">
        <f>+'[1]Access-Nov'!J19</f>
        <v>0100</v>
      </c>
      <c r="I19" s="48" t="str">
        <f>+'[1]Access-Nov'!K19</f>
        <v>RECURSOS ORDINARIOS</v>
      </c>
      <c r="J19" s="47" t="str">
        <f>+'[1]Access-Nov'!L19</f>
        <v>4</v>
      </c>
      <c r="K19" s="52"/>
      <c r="L19" s="52"/>
      <c r="M19" s="52"/>
      <c r="N19" s="50">
        <v>0</v>
      </c>
      <c r="O19" s="52"/>
      <c r="P19" s="52">
        <f>'[1]Access-Nov'!M19</f>
        <v>864000</v>
      </c>
      <c r="Q19" s="52"/>
      <c r="R19" s="52">
        <f t="shared" si="0"/>
        <v>864000</v>
      </c>
      <c r="S19" s="52">
        <f>'[1]Access-Nov'!N19</f>
        <v>0</v>
      </c>
      <c r="T19" s="53">
        <f t="shared" si="1"/>
        <v>0</v>
      </c>
      <c r="U19" s="52">
        <f>'[1]Access-Nov'!O19</f>
        <v>0</v>
      </c>
      <c r="V19" s="53">
        <f t="shared" si="2"/>
        <v>0</v>
      </c>
      <c r="W19" s="52">
        <f>'[1]Access-Nov'!P19</f>
        <v>0</v>
      </c>
      <c r="X19" s="53">
        <f t="shared" si="3"/>
        <v>0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CONCATENATE('[1]Access-Nov'!C20,".",'[1]Access-Nov'!D20)</f>
        <v>02.122</v>
      </c>
      <c r="D20" s="47" t="str">
        <f>CONCATENATE('[1]Access-Nov'!E20,".",'[1]Access-Nov'!G20)</f>
        <v>0569.14YN</v>
      </c>
      <c r="E20" s="48" t="str">
        <f>+'[1]Access-Nov'!F20</f>
        <v>PRESTACAO JURISDICIONAL NA JUSTICA FEDERAL</v>
      </c>
      <c r="F20" s="48" t="str">
        <f>+'[1]Access-Nov'!H20</f>
        <v>REFORMA DO FORUM FEDERAL CIVEL DE SAO PAULO - SP</v>
      </c>
      <c r="G20" s="47" t="str">
        <f>IF('[1]Access-Nov'!I20="1","F","S")</f>
        <v>F</v>
      </c>
      <c r="H20" s="47" t="str">
        <f>+'[1]Access-Nov'!J20</f>
        <v>0100</v>
      </c>
      <c r="I20" s="48" t="str">
        <f>+'[1]Access-Nov'!K20</f>
        <v>RECURSOS ORDINARIOS</v>
      </c>
      <c r="J20" s="47" t="str">
        <f>+'[1]Access-Nov'!L20</f>
        <v>4</v>
      </c>
      <c r="K20" s="52"/>
      <c r="L20" s="52"/>
      <c r="M20" s="52"/>
      <c r="N20" s="50">
        <v>0</v>
      </c>
      <c r="O20" s="52"/>
      <c r="P20" s="52">
        <f>'[1]Access-Nov'!M20</f>
        <v>1520000</v>
      </c>
      <c r="Q20" s="52"/>
      <c r="R20" s="52">
        <f t="shared" si="0"/>
        <v>1520000</v>
      </c>
      <c r="S20" s="52">
        <f>'[1]Access-Nov'!N20</f>
        <v>0</v>
      </c>
      <c r="T20" s="53">
        <f t="shared" si="1"/>
        <v>0</v>
      </c>
      <c r="U20" s="52">
        <f>'[1]Access-Nov'!O20</f>
        <v>0</v>
      </c>
      <c r="V20" s="53">
        <f t="shared" si="2"/>
        <v>0</v>
      </c>
      <c r="W20" s="52">
        <f>'[1]Access-Nov'!P20</f>
        <v>0</v>
      </c>
      <c r="X20" s="53">
        <f t="shared" si="3"/>
        <v>0</v>
      </c>
    </row>
    <row r="21" spans="1:24" ht="30.75" customHeight="1" x14ac:dyDescent="0.2">
      <c r="A21" s="47" t="str">
        <f>+'[1]Access-Nov'!A21</f>
        <v>12101</v>
      </c>
      <c r="B21" s="48" t="str">
        <f>+'[1]Access-Nov'!B21</f>
        <v>JUSTICA FEDERAL DE PRIMEIRO GRAU</v>
      </c>
      <c r="C21" s="47" t="str">
        <f>CONCATENATE('[1]Access-Nov'!C21,".",'[1]Access-Nov'!D21)</f>
        <v>02.122</v>
      </c>
      <c r="D21" s="47" t="str">
        <f>CONCATENATE('[1]Access-Nov'!E21,".",'[1]Access-Nov'!G21)</f>
        <v>0569.14YO</v>
      </c>
      <c r="E21" s="48" t="str">
        <f>+'[1]Access-Nov'!F21</f>
        <v>PRESTACAO JURISDICIONAL NA JUSTICA FEDERAL</v>
      </c>
      <c r="F21" s="48" t="str">
        <f>+'[1]Access-Nov'!H21</f>
        <v>REFORMA DA SEDE ADMINISTRATIVA DA JUSTICA FEDERAL DE SAO PAU</v>
      </c>
      <c r="G21" s="47" t="str">
        <f>IF('[1]Access-Nov'!I21="1","F","S")</f>
        <v>F</v>
      </c>
      <c r="H21" s="47" t="str">
        <f>+'[1]Access-Nov'!J21</f>
        <v>0100</v>
      </c>
      <c r="I21" s="48" t="str">
        <f>+'[1]Access-Nov'!K21</f>
        <v>RECURSOS ORDINARIOS</v>
      </c>
      <c r="J21" s="47" t="str">
        <f>+'[1]Access-Nov'!L21</f>
        <v>4</v>
      </c>
      <c r="K21" s="52"/>
      <c r="L21" s="52"/>
      <c r="M21" s="52"/>
      <c r="N21" s="50">
        <v>0</v>
      </c>
      <c r="O21" s="52"/>
      <c r="P21" s="52">
        <f>'[1]Access-Nov'!M21</f>
        <v>815000</v>
      </c>
      <c r="Q21" s="52"/>
      <c r="R21" s="52">
        <f t="shared" si="0"/>
        <v>815000</v>
      </c>
      <c r="S21" s="52">
        <f>'[1]Access-Nov'!N21</f>
        <v>107851</v>
      </c>
      <c r="T21" s="53">
        <f t="shared" si="1"/>
        <v>0.13233251533742332</v>
      </c>
      <c r="U21" s="52">
        <f>'[1]Access-Nov'!O21</f>
        <v>0</v>
      </c>
      <c r="V21" s="53">
        <f t="shared" si="2"/>
        <v>0</v>
      </c>
      <c r="W21" s="52">
        <f>'[1]Access-Nov'!P21</f>
        <v>0</v>
      </c>
      <c r="X21" s="53">
        <f t="shared" si="3"/>
        <v>0</v>
      </c>
    </row>
    <row r="22" spans="1:24" ht="30.75" customHeight="1" x14ac:dyDescent="0.2">
      <c r="A22" s="47" t="str">
        <f>+'[1]Access-Nov'!A22</f>
        <v>12101</v>
      </c>
      <c r="B22" s="48" t="str">
        <f>+'[1]Access-Nov'!B22</f>
        <v>JUSTICA FEDERAL DE PRIMEIRO GRAU</v>
      </c>
      <c r="C22" s="47" t="str">
        <f>CONCATENATE('[1]Access-Nov'!C22,".",'[1]Access-Nov'!D22)</f>
        <v>02.122</v>
      </c>
      <c r="D22" s="47" t="str">
        <f>CONCATENATE('[1]Access-Nov'!E22,".",'[1]Access-Nov'!G22)</f>
        <v>0569.158T</v>
      </c>
      <c r="E22" s="48" t="str">
        <f>+'[1]Access-Nov'!F22</f>
        <v>PRESTACAO JURISDICIONAL NA JUSTICA FEDERAL</v>
      </c>
      <c r="F22" s="48" t="str">
        <f>+'[1]Access-Nov'!H22</f>
        <v>REFORMA DO JUIZADO ESPECIAL FEDERAL DE SAO PAULO - SP - 2. E</v>
      </c>
      <c r="G22" s="47" t="str">
        <f>IF('[1]Access-Nov'!I22="1","F","S")</f>
        <v>F</v>
      </c>
      <c r="H22" s="47" t="str">
        <f>+'[1]Access-Nov'!J22</f>
        <v>0100</v>
      </c>
      <c r="I22" s="48" t="str">
        <f>+'[1]Access-Nov'!K22</f>
        <v>RECURSOS ORDINARIOS</v>
      </c>
      <c r="J22" s="47" t="str">
        <f>+'[1]Access-Nov'!L22</f>
        <v>4</v>
      </c>
      <c r="K22" s="52"/>
      <c r="L22" s="52"/>
      <c r="M22" s="52"/>
      <c r="N22" s="50">
        <v>0</v>
      </c>
      <c r="O22" s="52"/>
      <c r="P22" s="52">
        <f>'[1]Access-Nov'!M22</f>
        <v>1512000</v>
      </c>
      <c r="Q22" s="52"/>
      <c r="R22" s="52">
        <f t="shared" si="0"/>
        <v>1512000</v>
      </c>
      <c r="S22" s="52">
        <f>'[1]Access-Nov'!N22</f>
        <v>146577.84</v>
      </c>
      <c r="T22" s="53">
        <f t="shared" si="1"/>
        <v>9.6943015873015875E-2</v>
      </c>
      <c r="U22" s="52">
        <f>'[1]Access-Nov'!O22</f>
        <v>0</v>
      </c>
      <c r="V22" s="53">
        <f t="shared" si="2"/>
        <v>0</v>
      </c>
      <c r="W22" s="52">
        <f>'[1]Access-Nov'!P22</f>
        <v>0</v>
      </c>
      <c r="X22" s="53">
        <f t="shared" si="3"/>
        <v>0</v>
      </c>
    </row>
    <row r="23" spans="1:24" ht="30.75" customHeight="1" x14ac:dyDescent="0.2">
      <c r="A23" s="47" t="str">
        <f>+'[1]Access-Nov'!A23</f>
        <v>12101</v>
      </c>
      <c r="B23" s="48" t="str">
        <f>+'[1]Access-Nov'!B23</f>
        <v>JUSTICA FEDERAL DE PRIMEIRO GRAU</v>
      </c>
      <c r="C23" s="47" t="str">
        <f>CONCATENATE('[1]Access-Nov'!C23,".",'[1]Access-Nov'!D23)</f>
        <v>02.122</v>
      </c>
      <c r="D23" s="47" t="str">
        <f>CONCATENATE('[1]Access-Nov'!E23,".",'[1]Access-Nov'!G23)</f>
        <v>0569.15FY</v>
      </c>
      <c r="E23" s="48" t="str">
        <f>+'[1]Access-Nov'!F23</f>
        <v>PRESTACAO JURISDICIONAL NA JUSTICA FEDERAL</v>
      </c>
      <c r="F23" s="48" t="str">
        <f>+'[1]Access-Nov'!H23</f>
        <v>REFORMA DO FORUM FEDERAL DE SAO JOSE DO RIO PRETO - SP</v>
      </c>
      <c r="G23" s="47" t="str">
        <f>IF('[1]Access-Nov'!I23="1","F","S")</f>
        <v>F</v>
      </c>
      <c r="H23" s="47" t="str">
        <f>+'[1]Access-Nov'!J23</f>
        <v>0100</v>
      </c>
      <c r="I23" s="48" t="str">
        <f>+'[1]Access-Nov'!K23</f>
        <v>RECURSOS ORDINARIOS</v>
      </c>
      <c r="J23" s="47" t="str">
        <f>+'[1]Access-Nov'!L23</f>
        <v>4</v>
      </c>
      <c r="K23" s="52"/>
      <c r="L23" s="52"/>
      <c r="M23" s="52"/>
      <c r="N23" s="50">
        <v>0</v>
      </c>
      <c r="O23" s="52"/>
      <c r="P23" s="52">
        <f>'[1]Access-Nov'!M23</f>
        <v>0</v>
      </c>
      <c r="Q23" s="52"/>
      <c r="R23" s="52">
        <f t="shared" si="0"/>
        <v>0</v>
      </c>
      <c r="S23" s="52">
        <f>'[1]Access-Nov'!N23</f>
        <v>0</v>
      </c>
      <c r="T23" s="53">
        <f t="shared" si="1"/>
        <v>0</v>
      </c>
      <c r="U23" s="52">
        <f>'[1]Access-Nov'!O23</f>
        <v>0</v>
      </c>
      <c r="V23" s="53">
        <f t="shared" si="2"/>
        <v>0</v>
      </c>
      <c r="W23" s="52">
        <f>'[1]Access-Nov'!P23</f>
        <v>0</v>
      </c>
      <c r="X23" s="53">
        <f t="shared" si="3"/>
        <v>0</v>
      </c>
    </row>
    <row r="24" spans="1:24" ht="30.75" customHeight="1" x14ac:dyDescent="0.2">
      <c r="A24" s="47" t="str">
        <f>+'[1]Access-Nov'!A24</f>
        <v>12101</v>
      </c>
      <c r="B24" s="48" t="str">
        <f>+'[1]Access-Nov'!B24</f>
        <v>JUSTICA FEDERAL DE PRIMEIRO GRAU</v>
      </c>
      <c r="C24" s="47" t="str">
        <f>CONCATENATE('[1]Access-Nov'!C24,".",'[1]Access-Nov'!D24)</f>
        <v>02.122</v>
      </c>
      <c r="D24" s="47" t="str">
        <f>CONCATENATE('[1]Access-Nov'!E24,".",'[1]Access-Nov'!G24)</f>
        <v>0569.15FZ</v>
      </c>
      <c r="E24" s="48" t="str">
        <f>+'[1]Access-Nov'!F24</f>
        <v>PRESTACAO JURISDICIONAL NA JUSTICA FEDERAL</v>
      </c>
      <c r="F24" s="48" t="str">
        <f>+'[1]Access-Nov'!H24</f>
        <v>REFORMA DO FORUM FEDERAL DE PRESIDENTE PRUDENTE - SP</v>
      </c>
      <c r="G24" s="47" t="str">
        <f>IF('[1]Access-Nov'!I24="1","F","S")</f>
        <v>F</v>
      </c>
      <c r="H24" s="47" t="str">
        <f>+'[1]Access-Nov'!J24</f>
        <v>0100</v>
      </c>
      <c r="I24" s="48" t="str">
        <f>+'[1]Access-Nov'!K24</f>
        <v>RECURSOS ORDINARIOS</v>
      </c>
      <c r="J24" s="47" t="str">
        <f>+'[1]Access-Nov'!L24</f>
        <v>4</v>
      </c>
      <c r="K24" s="52"/>
      <c r="L24" s="52"/>
      <c r="M24" s="52"/>
      <c r="N24" s="50">
        <v>0</v>
      </c>
      <c r="O24" s="52"/>
      <c r="P24" s="52">
        <f>'[1]Access-Nov'!M24</f>
        <v>180000</v>
      </c>
      <c r="Q24" s="52"/>
      <c r="R24" s="52">
        <f t="shared" si="0"/>
        <v>180000</v>
      </c>
      <c r="S24" s="52">
        <f>'[1]Access-Nov'!N24</f>
        <v>179804.85</v>
      </c>
      <c r="T24" s="53">
        <f t="shared" si="1"/>
        <v>0.99891583333333334</v>
      </c>
      <c r="U24" s="52">
        <f>'[1]Access-Nov'!O24</f>
        <v>0</v>
      </c>
      <c r="V24" s="53">
        <f t="shared" si="2"/>
        <v>0</v>
      </c>
      <c r="W24" s="52">
        <f>'[1]Access-Nov'!P24</f>
        <v>0</v>
      </c>
      <c r="X24" s="53">
        <f t="shared" si="3"/>
        <v>0</v>
      </c>
    </row>
    <row r="25" spans="1:24" ht="30.75" customHeight="1" x14ac:dyDescent="0.2">
      <c r="A25" s="47" t="str">
        <f>+'[1]Access-Nov'!A25</f>
        <v>12101</v>
      </c>
      <c r="B25" s="48" t="str">
        <f>+'[1]Access-Nov'!B25</f>
        <v>JUSTICA FEDERAL DE PRIMEIRO GRAU</v>
      </c>
      <c r="C25" s="47" t="str">
        <f>CONCATENATE('[1]Access-Nov'!C25,".",'[1]Access-Nov'!D25)</f>
        <v>02.122</v>
      </c>
      <c r="D25" s="47" t="str">
        <f>CONCATENATE('[1]Access-Nov'!E25,".",'[1]Access-Nov'!G25)</f>
        <v>0569.20TP</v>
      </c>
      <c r="E25" s="48" t="str">
        <f>+'[1]Access-Nov'!F25</f>
        <v>PRESTACAO JURISDICIONAL NA JUSTICA FEDERAL</v>
      </c>
      <c r="F25" s="48" t="str">
        <f>+'[1]Access-Nov'!H25</f>
        <v>PESSOAL ATIVO DA UNIAO</v>
      </c>
      <c r="G25" s="47" t="str">
        <f>IF('[1]Access-Nov'!I25="1","F","S")</f>
        <v>F</v>
      </c>
      <c r="H25" s="47" t="str">
        <f>+'[1]Access-Nov'!J25</f>
        <v>0100</v>
      </c>
      <c r="I25" s="48" t="str">
        <f>+'[1]Access-Nov'!K25</f>
        <v>RECURSOS ORDINARIOS</v>
      </c>
      <c r="J25" s="47" t="str">
        <f>+'[1]Access-Nov'!L25</f>
        <v>1</v>
      </c>
      <c r="K25" s="52"/>
      <c r="L25" s="52"/>
      <c r="M25" s="52"/>
      <c r="N25" s="50">
        <v>0</v>
      </c>
      <c r="O25" s="52"/>
      <c r="P25" s="52">
        <f>'[1]Access-Nov'!M25</f>
        <v>817903038.53999996</v>
      </c>
      <c r="Q25" s="52"/>
      <c r="R25" s="52">
        <f t="shared" si="0"/>
        <v>817903038.53999996</v>
      </c>
      <c r="S25" s="52">
        <f>'[1]Access-Nov'!N25</f>
        <v>817899080.16999996</v>
      </c>
      <c r="T25" s="53">
        <f t="shared" si="1"/>
        <v>0.99999516034320268</v>
      </c>
      <c r="U25" s="52">
        <f>'[1]Access-Nov'!O25</f>
        <v>817684889.86000001</v>
      </c>
      <c r="V25" s="53">
        <f t="shared" si="2"/>
        <v>0.99973328295687791</v>
      </c>
      <c r="W25" s="52">
        <f>'[1]Access-Nov'!P25</f>
        <v>817668771.94000006</v>
      </c>
      <c r="X25" s="53">
        <f t="shared" si="3"/>
        <v>0.99971357656230486</v>
      </c>
    </row>
    <row r="26" spans="1:24" ht="30.75" customHeight="1" x14ac:dyDescent="0.2">
      <c r="A26" s="47" t="str">
        <f>+'[1]Access-Nov'!A26</f>
        <v>12101</v>
      </c>
      <c r="B26" s="48" t="str">
        <f>+'[1]Access-Nov'!B26</f>
        <v>JUSTICA FEDERAL DE PRIMEIRO GRAU</v>
      </c>
      <c r="C26" s="47" t="str">
        <f>CONCATENATE('[1]Access-Nov'!C26,".",'[1]Access-Nov'!D26)</f>
        <v>02.122</v>
      </c>
      <c r="D26" s="47" t="str">
        <f>CONCATENATE('[1]Access-Nov'!E26,".",'[1]Access-Nov'!G26)</f>
        <v>0569.216H</v>
      </c>
      <c r="E26" s="48" t="str">
        <f>+'[1]Access-Nov'!F26</f>
        <v>PRESTACAO JURISDICIONAL NA JUSTICA FEDERAL</v>
      </c>
      <c r="F26" s="48" t="str">
        <f>+'[1]Access-Nov'!H26</f>
        <v>AJUDA DE CUSTO PARA MORADIA OU AUXILIO-MORADIA A AGENTES PUB</v>
      </c>
      <c r="G26" s="47" t="str">
        <f>IF('[1]Access-Nov'!I26="1","F","S")</f>
        <v>F</v>
      </c>
      <c r="H26" s="47" t="str">
        <f>+'[1]Access-Nov'!J26</f>
        <v>0100</v>
      </c>
      <c r="I26" s="48" t="str">
        <f>+'[1]Access-Nov'!K26</f>
        <v>RECURSOS ORDINARIOS</v>
      </c>
      <c r="J26" s="47" t="str">
        <f>+'[1]Access-Nov'!L26</f>
        <v>3</v>
      </c>
      <c r="K26" s="52"/>
      <c r="L26" s="52"/>
      <c r="M26" s="52"/>
      <c r="N26" s="50">
        <v>0</v>
      </c>
      <c r="O26" s="52"/>
      <c r="P26" s="52">
        <f>'[1]Access-Nov'!M26</f>
        <v>17099858</v>
      </c>
      <c r="Q26" s="52"/>
      <c r="R26" s="52">
        <f t="shared" si="0"/>
        <v>17099858</v>
      </c>
      <c r="S26" s="52">
        <f>'[1]Access-Nov'!N26</f>
        <v>17099858</v>
      </c>
      <c r="T26" s="53">
        <f t="shared" si="1"/>
        <v>1</v>
      </c>
      <c r="U26" s="52">
        <f>'[1]Access-Nov'!O26</f>
        <v>15352976.35</v>
      </c>
      <c r="V26" s="53">
        <f t="shared" si="2"/>
        <v>0.89784233003572311</v>
      </c>
      <c r="W26" s="52">
        <f>'[1]Access-Nov'!P26</f>
        <v>15352976.35</v>
      </c>
      <c r="X26" s="53">
        <f t="shared" si="3"/>
        <v>0.89784233003572311</v>
      </c>
    </row>
    <row r="27" spans="1:24" ht="30.75" customHeight="1" x14ac:dyDescent="0.2">
      <c r="A27" s="47" t="str">
        <f>+'[1]Access-Nov'!A27</f>
        <v>12101</v>
      </c>
      <c r="B27" s="48" t="str">
        <f>+'[1]Access-Nov'!B27</f>
        <v>JUSTICA FEDERAL DE PRIMEIRO GRAU</v>
      </c>
      <c r="C27" s="47" t="str">
        <f>CONCATENATE('[1]Access-Nov'!C27,".",'[1]Access-Nov'!D27)</f>
        <v>02.131</v>
      </c>
      <c r="D27" s="47" t="str">
        <f>CONCATENATE('[1]Access-Nov'!E27,".",'[1]Access-Nov'!G27)</f>
        <v>0569.2549</v>
      </c>
      <c r="E27" s="48" t="str">
        <f>+'[1]Access-Nov'!F27</f>
        <v>PRESTACAO JURISDICIONAL NA JUSTICA FEDERAL</v>
      </c>
      <c r="F27" s="48" t="str">
        <f>+'[1]Access-Nov'!H27</f>
        <v>COMUNICACAO E DIVULGACAO INSTITUCIONAL</v>
      </c>
      <c r="G27" s="47" t="str">
        <f>IF('[1]Access-Nov'!I27="1","F","S")</f>
        <v>F</v>
      </c>
      <c r="H27" s="47" t="str">
        <f>+'[1]Access-Nov'!J27</f>
        <v>0100</v>
      </c>
      <c r="I27" s="48" t="str">
        <f>+'[1]Access-Nov'!K27</f>
        <v>RECURSOS ORDINARIOS</v>
      </c>
      <c r="J27" s="47" t="str">
        <f>+'[1]Access-Nov'!L27</f>
        <v>4</v>
      </c>
      <c r="K27" s="52"/>
      <c r="L27" s="52"/>
      <c r="M27" s="52"/>
      <c r="N27" s="50">
        <v>0</v>
      </c>
      <c r="O27" s="52"/>
      <c r="P27" s="52">
        <f>'[1]Access-Nov'!M27</f>
        <v>0</v>
      </c>
      <c r="Q27" s="52"/>
      <c r="R27" s="52">
        <f t="shared" si="0"/>
        <v>0</v>
      </c>
      <c r="S27" s="52">
        <f>'[1]Access-Nov'!N27</f>
        <v>0</v>
      </c>
      <c r="T27" s="53">
        <f t="shared" si="1"/>
        <v>0</v>
      </c>
      <c r="U27" s="52">
        <f>'[1]Access-Nov'!O27</f>
        <v>0</v>
      </c>
      <c r="V27" s="53">
        <f t="shared" si="2"/>
        <v>0</v>
      </c>
      <c r="W27" s="52">
        <f>'[1]Access-Nov'!P27</f>
        <v>0</v>
      </c>
      <c r="X27" s="53">
        <f t="shared" si="3"/>
        <v>0</v>
      </c>
    </row>
    <row r="28" spans="1:24" ht="30.75" customHeight="1" x14ac:dyDescent="0.2">
      <c r="A28" s="47" t="str">
        <f>+'[1]Access-Nov'!A28</f>
        <v>12101</v>
      </c>
      <c r="B28" s="48" t="str">
        <f>+'[1]Access-Nov'!B28</f>
        <v>JUSTICA FEDERAL DE PRIMEIRO GRAU</v>
      </c>
      <c r="C28" s="47" t="str">
        <f>CONCATENATE('[1]Access-Nov'!C28,".",'[1]Access-Nov'!D28)</f>
        <v>02.131</v>
      </c>
      <c r="D28" s="47" t="str">
        <f>CONCATENATE('[1]Access-Nov'!E28,".",'[1]Access-Nov'!G28)</f>
        <v>0569.2549</v>
      </c>
      <c r="E28" s="48" t="str">
        <f>+'[1]Access-Nov'!F28</f>
        <v>PRESTACAO JURISDICIONAL NA JUSTICA FEDERAL</v>
      </c>
      <c r="F28" s="48" t="str">
        <f>+'[1]Access-Nov'!H28</f>
        <v>COMUNICACAO E DIVULGACAO INSTITUCIONAL</v>
      </c>
      <c r="G28" s="47" t="str">
        <f>IF('[1]Access-Nov'!I28="1","F","S")</f>
        <v>F</v>
      </c>
      <c r="H28" s="47" t="str">
        <f>+'[1]Access-Nov'!J28</f>
        <v>0100</v>
      </c>
      <c r="I28" s="48" t="str">
        <f>+'[1]Access-Nov'!K28</f>
        <v>RECURSOS ORDINARIOS</v>
      </c>
      <c r="J28" s="47" t="str">
        <f>+'[1]Access-Nov'!L28</f>
        <v>3</v>
      </c>
      <c r="K28" s="52"/>
      <c r="L28" s="52"/>
      <c r="M28" s="52"/>
      <c r="N28" s="50">
        <v>0</v>
      </c>
      <c r="O28" s="52"/>
      <c r="P28" s="52">
        <f>'[1]Access-Nov'!M28</f>
        <v>14000</v>
      </c>
      <c r="Q28" s="52"/>
      <c r="R28" s="52">
        <f t="shared" si="0"/>
        <v>14000</v>
      </c>
      <c r="S28" s="52">
        <f>'[1]Access-Nov'!N28</f>
        <v>9999</v>
      </c>
      <c r="T28" s="53">
        <f t="shared" si="1"/>
        <v>0.71421428571428569</v>
      </c>
      <c r="U28" s="52">
        <f>'[1]Access-Nov'!O28</f>
        <v>9999</v>
      </c>
      <c r="V28" s="53">
        <f t="shared" si="2"/>
        <v>0.71421428571428569</v>
      </c>
      <c r="W28" s="52">
        <f>'[1]Access-Nov'!P28</f>
        <v>9999</v>
      </c>
      <c r="X28" s="53">
        <f t="shared" si="3"/>
        <v>0.71421428571428569</v>
      </c>
    </row>
    <row r="29" spans="1:24" ht="30.75" customHeight="1" x14ac:dyDescent="0.2">
      <c r="A29" s="47" t="str">
        <f>+'[1]Access-Nov'!A29</f>
        <v>12101</v>
      </c>
      <c r="B29" s="48" t="str">
        <f>+'[1]Access-Nov'!B29</f>
        <v>JUSTICA FEDERAL DE PRIMEIRO GRAU</v>
      </c>
      <c r="C29" s="47" t="str">
        <f>CONCATENATE('[1]Access-Nov'!C29,".",'[1]Access-Nov'!D29)</f>
        <v>02.301</v>
      </c>
      <c r="D29" s="47" t="str">
        <f>CONCATENATE('[1]Access-Nov'!E29,".",'[1]Access-Nov'!G29)</f>
        <v>0569.2004</v>
      </c>
      <c r="E29" s="48" t="str">
        <f>+'[1]Access-Nov'!F29</f>
        <v>PRESTACAO JURISDICIONAL NA JUSTICA FEDERAL</v>
      </c>
      <c r="F29" s="48" t="str">
        <f>+'[1]Access-Nov'!H29</f>
        <v>ASSISTENCIA MEDICA E ODONTOLOGICA AOS SERVIDORES CIVIS, EMPR</v>
      </c>
      <c r="G29" s="47" t="str">
        <f>IF('[1]Access-Nov'!I29="1","F","S")</f>
        <v>S</v>
      </c>
      <c r="H29" s="47" t="str">
        <f>+'[1]Access-Nov'!J29</f>
        <v>0100</v>
      </c>
      <c r="I29" s="48" t="str">
        <f>+'[1]Access-Nov'!K29</f>
        <v>RECURSOS ORDINARIOS</v>
      </c>
      <c r="J29" s="47" t="str">
        <f>+'[1]Access-Nov'!L29</f>
        <v>4</v>
      </c>
      <c r="K29" s="52"/>
      <c r="L29" s="52"/>
      <c r="M29" s="52"/>
      <c r="N29" s="50">
        <v>0</v>
      </c>
      <c r="O29" s="52"/>
      <c r="P29" s="52">
        <f>'[1]Access-Nov'!M29</f>
        <v>66000</v>
      </c>
      <c r="Q29" s="52"/>
      <c r="R29" s="52">
        <f t="shared" si="0"/>
        <v>66000</v>
      </c>
      <c r="S29" s="52">
        <f>'[1]Access-Nov'!N29</f>
        <v>0</v>
      </c>
      <c r="T29" s="53">
        <f t="shared" si="1"/>
        <v>0</v>
      </c>
      <c r="U29" s="52">
        <f>'[1]Access-Nov'!O29</f>
        <v>0</v>
      </c>
      <c r="V29" s="53">
        <f t="shared" si="2"/>
        <v>0</v>
      </c>
      <c r="W29" s="52">
        <f>'[1]Access-Nov'!P29</f>
        <v>0</v>
      </c>
      <c r="X29" s="53">
        <f t="shared" si="3"/>
        <v>0</v>
      </c>
    </row>
    <row r="30" spans="1:24" ht="30.75" customHeight="1" x14ac:dyDescent="0.2">
      <c r="A30" s="47" t="str">
        <f>+'[1]Access-Nov'!A30</f>
        <v>12101</v>
      </c>
      <c r="B30" s="48" t="str">
        <f>+'[1]Access-Nov'!B30</f>
        <v>JUSTICA FEDERAL DE PRIMEIRO GRAU</v>
      </c>
      <c r="C30" s="47" t="str">
        <f>CONCATENATE('[1]Access-Nov'!C30,".",'[1]Access-Nov'!D30)</f>
        <v>02.301</v>
      </c>
      <c r="D30" s="47" t="str">
        <f>CONCATENATE('[1]Access-Nov'!E30,".",'[1]Access-Nov'!G30)</f>
        <v>0569.2004</v>
      </c>
      <c r="E30" s="48" t="str">
        <f>+'[1]Access-Nov'!F30</f>
        <v>PRESTACAO JURISDICIONAL NA JUSTICA FEDERAL</v>
      </c>
      <c r="F30" s="48" t="str">
        <f>+'[1]Access-Nov'!H30</f>
        <v>ASSISTENCIA MEDICA E ODONTOLOGICA AOS SERVIDORES CIVIS, EMPR</v>
      </c>
      <c r="G30" s="47" t="str">
        <f>IF('[1]Access-Nov'!I30="1","F","S")</f>
        <v>S</v>
      </c>
      <c r="H30" s="47" t="str">
        <f>+'[1]Access-Nov'!J30</f>
        <v>0100</v>
      </c>
      <c r="I30" s="48" t="str">
        <f>+'[1]Access-Nov'!K30</f>
        <v>RECURSOS ORDINARIOS</v>
      </c>
      <c r="J30" s="47" t="str">
        <f>+'[1]Access-Nov'!L30</f>
        <v>3</v>
      </c>
      <c r="K30" s="52"/>
      <c r="L30" s="52"/>
      <c r="M30" s="52"/>
      <c r="N30" s="50">
        <v>0</v>
      </c>
      <c r="O30" s="52"/>
      <c r="P30" s="52">
        <f>'[1]Access-Nov'!M30</f>
        <v>30124988</v>
      </c>
      <c r="Q30" s="52"/>
      <c r="R30" s="52">
        <f t="shared" si="0"/>
        <v>30124988</v>
      </c>
      <c r="S30" s="52">
        <f>'[1]Access-Nov'!N30</f>
        <v>27088487.550000001</v>
      </c>
      <c r="T30" s="53">
        <f t="shared" si="1"/>
        <v>0.89920326441291865</v>
      </c>
      <c r="U30" s="52">
        <f>'[1]Access-Nov'!O30</f>
        <v>20208277.77</v>
      </c>
      <c r="V30" s="53">
        <f t="shared" si="2"/>
        <v>0.67081446704642667</v>
      </c>
      <c r="W30" s="52">
        <f>'[1]Access-Nov'!P30</f>
        <v>20208277.77</v>
      </c>
      <c r="X30" s="53">
        <f t="shared" si="3"/>
        <v>0.67081446704642667</v>
      </c>
    </row>
    <row r="31" spans="1:24" ht="30.75" customHeight="1" x14ac:dyDescent="0.2">
      <c r="A31" s="47" t="str">
        <f>+'[1]Access-Nov'!A31</f>
        <v>12101</v>
      </c>
      <c r="B31" s="48" t="str">
        <f>+'[1]Access-Nov'!B31</f>
        <v>JUSTICA FEDERAL DE PRIMEIRO GRAU</v>
      </c>
      <c r="C31" s="47" t="str">
        <f>CONCATENATE('[1]Access-Nov'!C31,".",'[1]Access-Nov'!D31)</f>
        <v>02.331</v>
      </c>
      <c r="D31" s="47" t="str">
        <f>CONCATENATE('[1]Access-Nov'!E31,".",'[1]Access-Nov'!G31)</f>
        <v>0569.00M1</v>
      </c>
      <c r="E31" s="48" t="str">
        <f>+'[1]Access-Nov'!F31</f>
        <v>PRESTACAO JURISDICIONAL NA JUSTICA FEDERAL</v>
      </c>
      <c r="F31" s="48" t="str">
        <f>+'[1]Access-Nov'!H31</f>
        <v>BENEFICIOS ASSISTENCIAIS DECORRENTES DO AUXILIO-FUNERAL E NA</v>
      </c>
      <c r="G31" s="47" t="str">
        <f>IF('[1]Access-Nov'!I31="1","F","S")</f>
        <v>F</v>
      </c>
      <c r="H31" s="47" t="str">
        <f>+'[1]Access-Nov'!J31</f>
        <v>0100</v>
      </c>
      <c r="I31" s="48" t="str">
        <f>+'[1]Access-Nov'!K31</f>
        <v>RECURSOS ORDINARIOS</v>
      </c>
      <c r="J31" s="47" t="str">
        <f>+'[1]Access-Nov'!L31</f>
        <v>3</v>
      </c>
      <c r="K31" s="52"/>
      <c r="L31" s="52"/>
      <c r="M31" s="52"/>
      <c r="N31" s="50">
        <v>0</v>
      </c>
      <c r="O31" s="52"/>
      <c r="P31" s="52">
        <f>'[1]Access-Nov'!M31</f>
        <v>201099.23</v>
      </c>
      <c r="Q31" s="52"/>
      <c r="R31" s="52">
        <f t="shared" si="0"/>
        <v>201099.23</v>
      </c>
      <c r="S31" s="52">
        <f>'[1]Access-Nov'!N31</f>
        <v>201099.23</v>
      </c>
      <c r="T31" s="53">
        <f t="shared" si="1"/>
        <v>1</v>
      </c>
      <c r="U31" s="52">
        <f>'[1]Access-Nov'!O31</f>
        <v>201099.23</v>
      </c>
      <c r="V31" s="53">
        <f t="shared" si="2"/>
        <v>1</v>
      </c>
      <c r="W31" s="52">
        <f>'[1]Access-Nov'!P31</f>
        <v>201099.23</v>
      </c>
      <c r="X31" s="53">
        <f t="shared" si="3"/>
        <v>1</v>
      </c>
    </row>
    <row r="32" spans="1:24" ht="30.75" customHeight="1" x14ac:dyDescent="0.2">
      <c r="A32" s="47" t="str">
        <f>+'[1]Access-Nov'!A32</f>
        <v>12101</v>
      </c>
      <c r="B32" s="48" t="str">
        <f>+'[1]Access-Nov'!B32</f>
        <v>JUSTICA FEDERAL DE PRIMEIRO GRAU</v>
      </c>
      <c r="C32" s="47" t="str">
        <f>CONCATENATE('[1]Access-Nov'!C32,".",'[1]Access-Nov'!D32)</f>
        <v>02.331</v>
      </c>
      <c r="D32" s="47" t="str">
        <f>CONCATENATE('[1]Access-Nov'!E32,".",'[1]Access-Nov'!G32)</f>
        <v>0569.2010</v>
      </c>
      <c r="E32" s="48" t="str">
        <f>+'[1]Access-Nov'!F32</f>
        <v>PRESTACAO JURISDICIONAL NA JUSTICA FEDERAL</v>
      </c>
      <c r="F32" s="48" t="str">
        <f>+'[1]Access-Nov'!H32</f>
        <v>ASSISTENCIA PRE-ESCOLAR AOS DEPENDENTES DOS SERVIDORES CIVIS</v>
      </c>
      <c r="G32" s="47" t="str">
        <f>IF('[1]Access-Nov'!I32="1","F","S")</f>
        <v>F</v>
      </c>
      <c r="H32" s="47" t="str">
        <f>+'[1]Access-Nov'!J32</f>
        <v>0100</v>
      </c>
      <c r="I32" s="48" t="str">
        <f>+'[1]Access-Nov'!K32</f>
        <v>RECURSOS ORDINARIOS</v>
      </c>
      <c r="J32" s="47" t="str">
        <f>+'[1]Access-Nov'!L32</f>
        <v>3</v>
      </c>
      <c r="K32" s="52"/>
      <c r="L32" s="52"/>
      <c r="M32" s="52"/>
      <c r="N32" s="50">
        <v>0</v>
      </c>
      <c r="O32" s="52"/>
      <c r="P32" s="52">
        <f>'[1]Access-Nov'!M32</f>
        <v>6613138</v>
      </c>
      <c r="Q32" s="52"/>
      <c r="R32" s="52">
        <f t="shared" si="0"/>
        <v>6613138</v>
      </c>
      <c r="S32" s="52">
        <f>'[1]Access-Nov'!N32</f>
        <v>6613138</v>
      </c>
      <c r="T32" s="53">
        <f t="shared" si="1"/>
        <v>1</v>
      </c>
      <c r="U32" s="52">
        <f>'[1]Access-Nov'!O32</f>
        <v>5867262.1799999997</v>
      </c>
      <c r="V32" s="53">
        <f t="shared" si="2"/>
        <v>0.88721302655411083</v>
      </c>
      <c r="W32" s="52">
        <f>'[1]Access-Nov'!P32</f>
        <v>5867262.1799999997</v>
      </c>
      <c r="X32" s="53">
        <f t="shared" si="3"/>
        <v>0.88721302655411083</v>
      </c>
    </row>
    <row r="33" spans="1:24" ht="30.75" customHeight="1" x14ac:dyDescent="0.2">
      <c r="A33" s="47" t="str">
        <f>+'[1]Access-Nov'!A33</f>
        <v>12101</v>
      </c>
      <c r="B33" s="48" t="str">
        <f>+'[1]Access-Nov'!B33</f>
        <v>JUSTICA FEDERAL DE PRIMEIRO GRAU</v>
      </c>
      <c r="C33" s="47" t="str">
        <f>CONCATENATE('[1]Access-Nov'!C33,".",'[1]Access-Nov'!D33)</f>
        <v>02.331</v>
      </c>
      <c r="D33" s="47" t="str">
        <f>CONCATENATE('[1]Access-Nov'!E33,".",'[1]Access-Nov'!G33)</f>
        <v>0569.2011</v>
      </c>
      <c r="E33" s="48" t="str">
        <f>+'[1]Access-Nov'!F33</f>
        <v>PRESTACAO JURISDICIONAL NA JUSTICA FEDERAL</v>
      </c>
      <c r="F33" s="48" t="str">
        <f>+'[1]Access-Nov'!H33</f>
        <v>AUXILIO-TRANSPORTE AOS SERVIDORES CIVIS, EMPREGADOS E MILITA</v>
      </c>
      <c r="G33" s="47" t="str">
        <f>IF('[1]Access-Nov'!I33="1","F","S")</f>
        <v>F</v>
      </c>
      <c r="H33" s="47" t="str">
        <f>+'[1]Access-Nov'!J33</f>
        <v>0100</v>
      </c>
      <c r="I33" s="48" t="str">
        <f>+'[1]Access-Nov'!K33</f>
        <v>RECURSOS ORDINARIOS</v>
      </c>
      <c r="J33" s="47" t="str">
        <f>+'[1]Access-Nov'!L33</f>
        <v>3</v>
      </c>
      <c r="K33" s="52"/>
      <c r="L33" s="52"/>
      <c r="M33" s="52"/>
      <c r="N33" s="50">
        <v>0</v>
      </c>
      <c r="O33" s="52"/>
      <c r="P33" s="52">
        <f>'[1]Access-Nov'!M33</f>
        <v>2415544</v>
      </c>
      <c r="Q33" s="52"/>
      <c r="R33" s="52">
        <f>N33-O33+P33+Q33</f>
        <v>2415544</v>
      </c>
      <c r="S33" s="52">
        <f>'[1]Access-Nov'!N33</f>
        <v>2415543.92</v>
      </c>
      <c r="T33" s="53">
        <f>IF(R33&gt;0,S33/R33,0)</f>
        <v>0.99999996688116632</v>
      </c>
      <c r="U33" s="52">
        <f>'[1]Access-Nov'!O33</f>
        <v>1993652.49</v>
      </c>
      <c r="V33" s="53">
        <f>IF(R33&gt;0,U33/R33,0)</f>
        <v>0.8253430655786026</v>
      </c>
      <c r="W33" s="52">
        <f>'[1]Access-Nov'!P33</f>
        <v>1993652.49</v>
      </c>
      <c r="X33" s="53">
        <f>IF(R33&gt;0,W33/R33,0)</f>
        <v>0.8253430655786026</v>
      </c>
    </row>
    <row r="34" spans="1:24" ht="30.75" customHeight="1" x14ac:dyDescent="0.2">
      <c r="A34" s="47" t="str">
        <f>+'[1]Access-Nov'!A34</f>
        <v>12101</v>
      </c>
      <c r="B34" s="48" t="str">
        <f>+'[1]Access-Nov'!B34</f>
        <v>JUSTICA FEDERAL DE PRIMEIRO GRAU</v>
      </c>
      <c r="C34" s="47" t="str">
        <f>CONCATENATE('[1]Access-Nov'!C34,".",'[1]Access-Nov'!D34)</f>
        <v>02.331</v>
      </c>
      <c r="D34" s="47" t="str">
        <f>CONCATENATE('[1]Access-Nov'!E34,".",'[1]Access-Nov'!G34)</f>
        <v>0569.2012</v>
      </c>
      <c r="E34" s="48" t="str">
        <f>+'[1]Access-Nov'!F34</f>
        <v>PRESTACAO JURISDICIONAL NA JUSTICA FEDERAL</v>
      </c>
      <c r="F34" s="48" t="str">
        <f>+'[1]Access-Nov'!H34</f>
        <v>AUXILIO-ALIMENTACAO AOS SERVIDORES CIVIS, EMPREGADOS E MILIT</v>
      </c>
      <c r="G34" s="47" t="str">
        <f>IF('[1]Access-Nov'!I34="1","F","S")</f>
        <v>F</v>
      </c>
      <c r="H34" s="47" t="str">
        <f>+'[1]Access-Nov'!J34</f>
        <v>0100</v>
      </c>
      <c r="I34" s="48" t="str">
        <f>+'[1]Access-Nov'!K34</f>
        <v>RECURSOS ORDINARIOS</v>
      </c>
      <c r="J34" s="47" t="str">
        <f>+'[1]Access-Nov'!L34</f>
        <v>3</v>
      </c>
      <c r="K34" s="52"/>
      <c r="L34" s="52"/>
      <c r="M34" s="52"/>
      <c r="N34" s="50">
        <v>0</v>
      </c>
      <c r="O34" s="52"/>
      <c r="P34" s="52">
        <f>'[1]Access-Nov'!M34</f>
        <v>45558473</v>
      </c>
      <c r="Q34" s="52"/>
      <c r="R34" s="52">
        <f>N34-O34+P34+Q34</f>
        <v>45558473</v>
      </c>
      <c r="S34" s="52">
        <f>'[1]Access-Nov'!N34</f>
        <v>45558473</v>
      </c>
      <c r="T34" s="53">
        <f>IF(R34&gt;0,S34/R34,0)</f>
        <v>1</v>
      </c>
      <c r="U34" s="52">
        <f>'[1]Access-Nov'!O34</f>
        <v>41397220.640000001</v>
      </c>
      <c r="V34" s="53">
        <f>IF(R34&gt;0,U34/R34,0)</f>
        <v>0.90866128546494529</v>
      </c>
      <c r="W34" s="52">
        <f>'[1]Access-Nov'!P34</f>
        <v>41397220.640000001</v>
      </c>
      <c r="X34" s="53">
        <f>IF(R34&gt;0,W34/R34,0)</f>
        <v>0.90866128546494529</v>
      </c>
    </row>
    <row r="35" spans="1:24" ht="30.75" customHeight="1" x14ac:dyDescent="0.2">
      <c r="A35" s="47" t="str">
        <f>+'[1]Access-Nov'!A35</f>
        <v>12101</v>
      </c>
      <c r="B35" s="48" t="str">
        <f>+'[1]Access-Nov'!B35</f>
        <v>JUSTICA FEDERAL DE PRIMEIRO GRAU</v>
      </c>
      <c r="C35" s="47" t="str">
        <f>CONCATENATE('[1]Access-Nov'!C35,".",'[1]Access-Nov'!D35)</f>
        <v>09.272</v>
      </c>
      <c r="D35" s="47" t="str">
        <f>CONCATENATE('[1]Access-Nov'!E35,".",'[1]Access-Nov'!G35)</f>
        <v>0089.0181</v>
      </c>
      <c r="E35" s="48" t="str">
        <f>+'[1]Access-Nov'!F35</f>
        <v>PREVIDENCIA DE INATIVOS E PENSIONISTAS DA UNIAO</v>
      </c>
      <c r="F35" s="48" t="str">
        <f>+'[1]Access-Nov'!H35</f>
        <v>APOSENTADORIAS E PENSOES - SERVIDORES CIVIS</v>
      </c>
      <c r="G35" s="47" t="str">
        <f>IF('[1]Access-Nov'!I35="1","F","S")</f>
        <v>S</v>
      </c>
      <c r="H35" s="47" t="str">
        <f>+'[1]Access-Nov'!J35</f>
        <v>0100</v>
      </c>
      <c r="I35" s="48" t="str">
        <f>+'[1]Access-Nov'!K35</f>
        <v>RECURSOS ORDINARIOS</v>
      </c>
      <c r="J35" s="47" t="str">
        <f>+'[1]Access-Nov'!L35</f>
        <v>1</v>
      </c>
      <c r="K35" s="52"/>
      <c r="L35" s="52"/>
      <c r="M35" s="52"/>
      <c r="N35" s="50">
        <v>0</v>
      </c>
      <c r="O35" s="52"/>
      <c r="P35" s="52">
        <f>'[1]Access-Nov'!M35</f>
        <v>8876493.1300000008</v>
      </c>
      <c r="Q35" s="52"/>
      <c r="R35" s="52">
        <f>N35-O35+P35+Q35</f>
        <v>8876493.1300000008</v>
      </c>
      <c r="S35" s="52">
        <f>'[1]Access-Nov'!N35</f>
        <v>8876493.1300000008</v>
      </c>
      <c r="T35" s="53">
        <f>IF(R35&gt;0,S35/R35,0)</f>
        <v>1</v>
      </c>
      <c r="U35" s="52">
        <f>'[1]Access-Nov'!O35</f>
        <v>8874406.0099999998</v>
      </c>
      <c r="V35" s="53">
        <f>IF(R35&gt;0,U35/R35,0)</f>
        <v>0.99976487110738055</v>
      </c>
      <c r="W35" s="52">
        <f>'[1]Access-Nov'!P35</f>
        <v>8874406.0099999998</v>
      </c>
      <c r="X35" s="53">
        <f>IF(R35&gt;0,W35/R35,0)</f>
        <v>0.99976487110738055</v>
      </c>
    </row>
    <row r="36" spans="1:24" ht="30.75" customHeight="1" x14ac:dyDescent="0.2">
      <c r="A36" s="47" t="str">
        <f>+'[1]Access-Nov'!A36</f>
        <v>12101</v>
      </c>
      <c r="B36" s="48" t="str">
        <f>+'[1]Access-Nov'!B36</f>
        <v>JUSTICA FEDERAL DE PRIMEIRO GRAU</v>
      </c>
      <c r="C36" s="47" t="str">
        <f>CONCATENATE('[1]Access-Nov'!C36,".",'[1]Access-Nov'!D36)</f>
        <v>09.272</v>
      </c>
      <c r="D36" s="47" t="str">
        <f>CONCATENATE('[1]Access-Nov'!E36,".",'[1]Access-Nov'!G36)</f>
        <v>0089.0181</v>
      </c>
      <c r="E36" s="48" t="str">
        <f>+'[1]Access-Nov'!F36</f>
        <v>PREVIDENCIA DE INATIVOS E PENSIONISTAS DA UNIAO</v>
      </c>
      <c r="F36" s="48" t="str">
        <f>+'[1]Access-Nov'!H36</f>
        <v>APOSENTADORIAS E PENSOES - SERVIDORES CIVIS</v>
      </c>
      <c r="G36" s="47" t="str">
        <f>IF('[1]Access-Nov'!I36="1","F","S")</f>
        <v>S</v>
      </c>
      <c r="H36" s="47" t="str">
        <f>+'[1]Access-Nov'!J36</f>
        <v>0156</v>
      </c>
      <c r="I36" s="48" t="str">
        <f>+'[1]Access-Nov'!K36</f>
        <v>CONTRIBUICAO PLANO SEGURIDADE SOCIAL SERVIDOR</v>
      </c>
      <c r="J36" s="47" t="str">
        <f>+'[1]Access-Nov'!L36</f>
        <v>1</v>
      </c>
      <c r="K36" s="52"/>
      <c r="L36" s="52"/>
      <c r="M36" s="52"/>
      <c r="N36" s="50">
        <v>0</v>
      </c>
      <c r="O36" s="52"/>
      <c r="P36" s="52">
        <f>'[1]Access-Nov'!M36</f>
        <v>118720890.43000001</v>
      </c>
      <c r="Q36" s="52"/>
      <c r="R36" s="52">
        <f>N36-O36+P36+Q36</f>
        <v>118720890.43000001</v>
      </c>
      <c r="S36" s="52">
        <f>'[1]Access-Nov'!N36</f>
        <v>118720890.43000001</v>
      </c>
      <c r="T36" s="53">
        <f>IF(R36&gt;0,S36/R36,0)</f>
        <v>1</v>
      </c>
      <c r="U36" s="52">
        <f>'[1]Access-Nov'!O36</f>
        <v>118720890.43000001</v>
      </c>
      <c r="V36" s="53">
        <f>IF(R36&gt;0,U36/R36,0)</f>
        <v>1</v>
      </c>
      <c r="W36" s="52">
        <f>'[1]Access-Nov'!P36</f>
        <v>118720890.43000001</v>
      </c>
      <c r="X36" s="53">
        <f>IF(R36&gt;0,W36/R36,0)</f>
        <v>1</v>
      </c>
    </row>
    <row r="37" spans="1:24" ht="30.75" customHeight="1" thickBot="1" x14ac:dyDescent="0.25">
      <c r="A37" s="47" t="str">
        <f>+'[1]Access-Nov'!A37</f>
        <v>12101</v>
      </c>
      <c r="B37" s="48" t="str">
        <f>+'[1]Access-Nov'!B37</f>
        <v>JUSTICA FEDERAL DE PRIMEIRO GRAU</v>
      </c>
      <c r="C37" s="47" t="str">
        <f>CONCATENATE('[1]Access-Nov'!C37,".",'[1]Access-Nov'!D37)</f>
        <v>09.272</v>
      </c>
      <c r="D37" s="47" t="str">
        <f>CONCATENATE('[1]Access-Nov'!E37,".",'[1]Access-Nov'!G37)</f>
        <v>0089.0181</v>
      </c>
      <c r="E37" s="48" t="str">
        <f>+'[1]Access-Nov'!F37</f>
        <v>PREVIDENCIA DE INATIVOS E PENSIONISTAS DA UNIAO</v>
      </c>
      <c r="F37" s="48" t="str">
        <f>+'[1]Access-Nov'!H37</f>
        <v>APOSENTADORIAS E PENSOES - SERVIDORES CIVIS</v>
      </c>
      <c r="G37" s="47" t="str">
        <f>IF('[1]Access-Nov'!I37="1","F","S")</f>
        <v>S</v>
      </c>
      <c r="H37" s="47" t="str">
        <f>+'[1]Access-Nov'!J37</f>
        <v>0169</v>
      </c>
      <c r="I37" s="48" t="str">
        <f>+'[1]Access-Nov'!K37</f>
        <v>CONTRIB.PATRONAL P/PLANO DE SEGURID.SOC.SERV.</v>
      </c>
      <c r="J37" s="47" t="str">
        <f>+'[1]Access-Nov'!L37</f>
        <v>1</v>
      </c>
      <c r="K37" s="52"/>
      <c r="L37" s="52"/>
      <c r="M37" s="52"/>
      <c r="N37" s="50">
        <v>0</v>
      </c>
      <c r="O37" s="52"/>
      <c r="P37" s="52">
        <f>'[1]Access-Nov'!M37</f>
        <v>21202025.829999998</v>
      </c>
      <c r="Q37" s="52"/>
      <c r="R37" s="52">
        <f>N37-O37+P37+Q37</f>
        <v>21202025.829999998</v>
      </c>
      <c r="S37" s="52">
        <f>'[1]Access-Nov'!N37</f>
        <v>21202025.829999998</v>
      </c>
      <c r="T37" s="53">
        <f>IF(R37&gt;0,S37/R37,0)</f>
        <v>1</v>
      </c>
      <c r="U37" s="52">
        <f>'[1]Access-Nov'!O37</f>
        <v>21202025.829999998</v>
      </c>
      <c r="V37" s="53">
        <f>IF(R37&gt;0,U37/R37,0)</f>
        <v>1</v>
      </c>
      <c r="W37" s="52">
        <f>'[1]Access-Nov'!P37</f>
        <v>21180191.550000001</v>
      </c>
      <c r="X37" s="53">
        <f>IF(R37&gt;0,W37/R37,0)</f>
        <v>0.99897017953967859</v>
      </c>
    </row>
    <row r="38" spans="1:24" ht="30.75" customHeight="1" thickBot="1" x14ac:dyDescent="0.25">
      <c r="A38" s="14" t="s">
        <v>48</v>
      </c>
      <c r="B38" s="54"/>
      <c r="C38" s="54"/>
      <c r="D38" s="54"/>
      <c r="E38" s="54"/>
      <c r="F38" s="54"/>
      <c r="G38" s="54"/>
      <c r="H38" s="54"/>
      <c r="I38" s="54"/>
      <c r="J38" s="15"/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6">
        <f>SUM(P10:P37)</f>
        <v>1420904597.28</v>
      </c>
      <c r="Q38" s="56">
        <f>SUM(Q10:Q37)</f>
        <v>0</v>
      </c>
      <c r="R38" s="56">
        <f>SUM(R10:R37)</f>
        <v>1420904597.28</v>
      </c>
      <c r="S38" s="56">
        <f>SUM(S10:S37)</f>
        <v>1397238410.2</v>
      </c>
      <c r="T38" s="57">
        <f t="shared" si="1"/>
        <v>0.98334428143500729</v>
      </c>
      <c r="U38" s="56">
        <f>SUM(U10:U37)</f>
        <v>1355136634.21</v>
      </c>
      <c r="V38" s="57">
        <f t="shared" si="2"/>
        <v>0.95371401908622311</v>
      </c>
      <c r="W38" s="56">
        <f>SUM(W10:W37)</f>
        <v>1352119768.2800002</v>
      </c>
      <c r="X38" s="57">
        <f t="shared" si="3"/>
        <v>0.95159081817901581</v>
      </c>
    </row>
    <row r="39" spans="1:24" ht="12.75" x14ac:dyDescent="0.2">
      <c r="A39" s="2" t="s">
        <v>49</v>
      </c>
      <c r="B39" s="2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  <row r="40" spans="1:24" ht="12.75" x14ac:dyDescent="0.2">
      <c r="A40" s="2" t="s">
        <v>50</v>
      </c>
      <c r="B40" s="58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4"/>
      <c r="X40" s="2"/>
    </row>
  </sheetData>
  <mergeCells count="17">
    <mergeCell ref="A38:J3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2017-10-17T19:39:16Z</dcterms:created>
  <dcterms:modified xsi:type="dcterms:W3CDTF">2017-10-17T19:40:14Z</dcterms:modified>
</cp:coreProperties>
</file>