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Jan!$A$1:$X$34</definedName>
  </definedNames>
  <calcPr calcId="145621"/>
</workbook>
</file>

<file path=xl/calcChain.xml><?xml version="1.0" encoding="utf-8"?>
<calcChain xmlns="http://schemas.openxmlformats.org/spreadsheetml/2006/main">
  <c r="Q32" i="1" l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2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32" i="1" l="1"/>
  <c r="V10" i="1"/>
  <c r="R32" i="1"/>
  <c r="X10" i="1"/>
  <c r="T10" i="1"/>
  <c r="V12" i="1"/>
  <c r="X12" i="1"/>
  <c r="T12" i="1"/>
  <c r="V14" i="1"/>
  <c r="X14" i="1"/>
  <c r="T14" i="1"/>
  <c r="V16" i="1"/>
  <c r="X16" i="1"/>
  <c r="T16" i="1"/>
  <c r="V18" i="1"/>
  <c r="X18" i="1"/>
  <c r="T18" i="1"/>
  <c r="V20" i="1"/>
  <c r="X20" i="1"/>
  <c r="T20" i="1"/>
  <c r="V22" i="1"/>
  <c r="X22" i="1"/>
  <c r="T22" i="1"/>
  <c r="V24" i="1"/>
  <c r="X24" i="1"/>
  <c r="T24" i="1"/>
  <c r="V26" i="1"/>
  <c r="X26" i="1"/>
  <c r="T26" i="1"/>
  <c r="V28" i="1"/>
  <c r="X28" i="1"/>
  <c r="T28" i="1"/>
  <c r="V30" i="1"/>
  <c r="X30" i="1"/>
  <c r="T30" i="1"/>
  <c r="X11" i="1"/>
  <c r="T11" i="1"/>
  <c r="V11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X27" i="1"/>
  <c r="T27" i="1"/>
  <c r="V27" i="1"/>
  <c r="X29" i="1"/>
  <c r="T29" i="1"/>
  <c r="V29" i="1"/>
  <c r="X31" i="1"/>
  <c r="T31" i="1"/>
  <c r="V31" i="1"/>
  <c r="P32" i="1"/>
  <c r="S32" i="1"/>
  <c r="V32" i="1" l="1"/>
  <c r="X32" i="1"/>
  <c r="T3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<sst xmlns="http://schemas.openxmlformats.org/spreadsheetml/2006/main" count="55" uniqueCount="51">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</sst>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153215466</v>
          </cell>
          <cell r="N12">
            <v>42648727.25</v>
          </cell>
          <cell r="O12">
            <v>886346.43</v>
          </cell>
          <cell r="P12">
            <v>885656.11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22562454</v>
          </cell>
          <cell r="N13">
            <v>5559965.2699999996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11RQ</v>
          </cell>
          <cell r="H14" t="str">
            <v>REFORMA DO FORUM FEDERAL DE EXECUCOES FISCAIS DE SAO PAULO -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1670000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1950800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2625300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1180000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3870000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2000000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15NX</v>
          </cell>
          <cell r="H20" t="str">
            <v>REFORMA DO FORUM FEDERAL DE SANTOS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1410000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105888661.18000001</v>
          </cell>
          <cell r="N21">
            <v>105888661.18000001</v>
          </cell>
          <cell r="O21">
            <v>105854560.56</v>
          </cell>
          <cell r="P21">
            <v>103914833.22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17147858</v>
          </cell>
          <cell r="N22">
            <v>2268941.27</v>
          </cell>
          <cell r="O22">
            <v>1331916.27</v>
          </cell>
          <cell r="P22">
            <v>1331916.27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60000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30134400</v>
          </cell>
          <cell r="N25">
            <v>4560000</v>
          </cell>
          <cell r="O25">
            <v>342181.59</v>
          </cell>
          <cell r="P25">
            <v>342181.59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38957.360000000001</v>
          </cell>
          <cell r="N26">
            <v>38957.360000000001</v>
          </cell>
          <cell r="O26">
            <v>38957.360000000001</v>
          </cell>
          <cell r="P26">
            <v>38957.360000000001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6987204</v>
          </cell>
          <cell r="N27">
            <v>6987204</v>
          </cell>
          <cell r="O27">
            <v>522153</v>
          </cell>
          <cell r="P27">
            <v>522153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2972750</v>
          </cell>
          <cell r="N28">
            <v>2972749.92</v>
          </cell>
          <cell r="O28">
            <v>108272.65</v>
          </cell>
          <cell r="P28">
            <v>108272.65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48711936</v>
          </cell>
          <cell r="N29">
            <v>48711936</v>
          </cell>
          <cell r="O29">
            <v>4037389.26</v>
          </cell>
          <cell r="P29">
            <v>4037389.26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13651249.199999999</v>
          </cell>
          <cell r="N30">
            <v>13651249.199999999</v>
          </cell>
          <cell r="O30">
            <v>13649625.380000001</v>
          </cell>
          <cell r="P30">
            <v>13649625.380000001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0169</v>
          </cell>
          <cell r="K31" t="str">
            <v>CONTRIB.PATRONAL P/PLANO DE SEGURID.SOC.SERV.</v>
          </cell>
          <cell r="L31" t="str">
            <v>1</v>
          </cell>
          <cell r="M31">
            <v>19883422.359999999</v>
          </cell>
          <cell r="N31">
            <v>19883422.359999999</v>
          </cell>
          <cell r="O31">
            <v>19837540.780000001</v>
          </cell>
          <cell r="P31">
            <v>19460249.550000001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42736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CONCATENATE('[1]Access-Jan'!C10,".",'[1]Access-Jan'!D10)</f>
        <v>02.061</v>
      </c>
      <c r="D10" s="39" t="str">
        <f>CONCATENATE('[1]Access-Jan'!E10,".",'[1]Access-Jan'!G10)</f>
        <v>0569.4224</v>
      </c>
      <c r="E10" s="38" t="str">
        <f>+'[1]Access-Jan'!F10</f>
        <v>PRESTACAO JURISDICIONAL NA JUSTICA FEDERAL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'[1]Access-Jan'!M10</f>
        <v>28458359</v>
      </c>
      <c r="Q10" s="45"/>
      <c r="R10" s="45">
        <f>N10-O10+P10+Q10</f>
        <v>28458359</v>
      </c>
      <c r="S10" s="45">
        <f>'[1]Access-Jan'!N10</f>
        <v>0</v>
      </c>
      <c r="T10" s="46">
        <f t="shared" ref="T10:T32" si="0">IF(R10&gt;0,S10/R10,0)</f>
        <v>0</v>
      </c>
      <c r="U10" s="45">
        <f>'[1]Access-Jan'!O10</f>
        <v>0</v>
      </c>
      <c r="V10" s="46">
        <f t="shared" ref="V10:V32" si="1">IF(R10&gt;0,U10/R10,0)</f>
        <v>0</v>
      </c>
      <c r="W10" s="45">
        <f>'[1]Access-Jan'!P10</f>
        <v>0</v>
      </c>
      <c r="X10" s="46">
        <f t="shared" ref="X10:X32" si="2"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CONCATENATE('[1]Access-Jan'!C11,".",'[1]Access-Jan'!D11)</f>
        <v>02.061</v>
      </c>
      <c r="D11" s="47" t="str">
        <f>CONCATENATE('[1]Access-Jan'!E11,".",'[1]Access-Jan'!G11)</f>
        <v>0569.4257</v>
      </c>
      <c r="E11" s="48" t="str">
        <f>+'[1]Access-Jan'!F11</f>
        <v>PRESTACAO JURISDICIONAL NA JUSTICA FEDERAL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'[1]Access-Jan'!M11</f>
        <v>6550000</v>
      </c>
      <c r="Q11" s="52"/>
      <c r="R11" s="52">
        <f t="shared" ref="R11:R31" si="3">N11-O11+P11+Q11</f>
        <v>6550000</v>
      </c>
      <c r="S11" s="52">
        <f>'[1]Access-Jan'!N11</f>
        <v>0</v>
      </c>
      <c r="T11" s="53">
        <f t="shared" si="0"/>
        <v>0</v>
      </c>
      <c r="U11" s="52">
        <f>'[1]Access-Jan'!O11</f>
        <v>0</v>
      </c>
      <c r="V11" s="53">
        <f t="shared" si="1"/>
        <v>0</v>
      </c>
      <c r="W11" s="52">
        <f>'[1]Access-Jan'!P11</f>
        <v>0</v>
      </c>
      <c r="X11" s="53">
        <f t="shared" si="2"/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CONCATENATE('[1]Access-Jan'!C12,".",'[1]Access-Jan'!D12)</f>
        <v>02.061</v>
      </c>
      <c r="D12" s="47" t="str">
        <f>CONCATENATE('[1]Access-Jan'!E12,".",'[1]Access-Jan'!G12)</f>
        <v>0569.4257</v>
      </c>
      <c r="E12" s="48" t="str">
        <f>+'[1]Access-Jan'!F12</f>
        <v>PRESTACAO JURISDICIONAL NA JUSTICA FEDERAL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ORDINARIOS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'[1]Access-Jan'!M12</f>
        <v>153215466</v>
      </c>
      <c r="Q12" s="52"/>
      <c r="R12" s="52">
        <f t="shared" si="3"/>
        <v>153215466</v>
      </c>
      <c r="S12" s="52">
        <f>'[1]Access-Jan'!N12</f>
        <v>42648727.25</v>
      </c>
      <c r="T12" s="53">
        <f t="shared" si="0"/>
        <v>0.27835784704658995</v>
      </c>
      <c r="U12" s="52">
        <f>'[1]Access-Jan'!O12</f>
        <v>886346.43</v>
      </c>
      <c r="V12" s="53">
        <f t="shared" si="1"/>
        <v>5.7849670998618378E-3</v>
      </c>
      <c r="W12" s="52">
        <f>'[1]Access-Jan'!P12</f>
        <v>885656.11</v>
      </c>
      <c r="X12" s="53">
        <f t="shared" si="2"/>
        <v>5.7804615494887442E-3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CONCATENATE('[1]Access-Jan'!C13,".",'[1]Access-Jan'!D13)</f>
        <v>02.061</v>
      </c>
      <c r="D13" s="47" t="str">
        <f>CONCATENATE('[1]Access-Jan'!E13,".",'[1]Access-Jan'!G13)</f>
        <v>0569.4257</v>
      </c>
      <c r="E13" s="48" t="str">
        <f>+'[1]Access-Jan'!F13</f>
        <v>PRESTACAO JURISDICIONAL NA JUSTICA FEDERAL</v>
      </c>
      <c r="F13" s="48" t="str">
        <f>+'[1]Access-Jan'!H13</f>
        <v>JULGAMENTO DE CAUSAS NA JUSTICA FEDERAL</v>
      </c>
      <c r="G13" s="47" t="str">
        <f>IF('[1]Access-Jan'!I13="1","F","S")</f>
        <v>F</v>
      </c>
      <c r="H13" s="47" t="str">
        <f>+'[1]Access-Jan'!J13</f>
        <v>0127</v>
      </c>
      <c r="I13" s="48" t="str">
        <f>+'[1]Access-Jan'!K13</f>
        <v>CUSTAS E EMOLUMENTOS - PODER JUDICIARIO</v>
      </c>
      <c r="J13" s="47" t="str">
        <f>+'[1]Access-Jan'!L13</f>
        <v>3</v>
      </c>
      <c r="K13" s="52"/>
      <c r="L13" s="52"/>
      <c r="M13" s="52"/>
      <c r="N13" s="50">
        <v>0</v>
      </c>
      <c r="O13" s="52"/>
      <c r="P13" s="52">
        <f>'[1]Access-Jan'!M13</f>
        <v>22562454</v>
      </c>
      <c r="Q13" s="52"/>
      <c r="R13" s="52">
        <f t="shared" si="3"/>
        <v>22562454</v>
      </c>
      <c r="S13" s="52">
        <f>'[1]Access-Jan'!N13</f>
        <v>5559965.2699999996</v>
      </c>
      <c r="T13" s="53">
        <f t="shared" si="0"/>
        <v>0.24642555592578713</v>
      </c>
      <c r="U13" s="52">
        <f>'[1]Access-Jan'!O13</f>
        <v>0</v>
      </c>
      <c r="V13" s="53">
        <f t="shared" si="1"/>
        <v>0</v>
      </c>
      <c r="W13" s="52">
        <f>'[1]Access-Jan'!P13</f>
        <v>0</v>
      </c>
      <c r="X13" s="53">
        <f t="shared" si="2"/>
        <v>0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CONCATENATE('[1]Access-Jan'!C14,".",'[1]Access-Jan'!D14)</f>
        <v>02.122</v>
      </c>
      <c r="D14" s="47" t="str">
        <f>CONCATENATE('[1]Access-Jan'!E14,".",'[1]Access-Jan'!G14)</f>
        <v>0569.11RQ</v>
      </c>
      <c r="E14" s="48" t="str">
        <f>+'[1]Access-Jan'!F14</f>
        <v>PRESTACAO JURISDICIONAL NA JUSTICA FEDERAL</v>
      </c>
      <c r="F14" s="48" t="str">
        <f>+'[1]Access-Jan'!H14</f>
        <v>REFORMA DO FORUM FEDERAL DE EXECUCOES FISCAIS DE SAO PAULO -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ORDINARIOS</v>
      </c>
      <c r="J14" s="47" t="str">
        <f>+'[1]Access-Jan'!L14</f>
        <v>4</v>
      </c>
      <c r="K14" s="52"/>
      <c r="L14" s="52"/>
      <c r="M14" s="52"/>
      <c r="N14" s="50">
        <v>0</v>
      </c>
      <c r="O14" s="52"/>
      <c r="P14" s="52">
        <f>'[1]Access-Jan'!M14</f>
        <v>1670000</v>
      </c>
      <c r="Q14" s="52"/>
      <c r="R14" s="52">
        <f t="shared" si="3"/>
        <v>1670000</v>
      </c>
      <c r="S14" s="52">
        <f>'[1]Access-Jan'!N14</f>
        <v>0</v>
      </c>
      <c r="T14" s="53">
        <f t="shared" si="0"/>
        <v>0</v>
      </c>
      <c r="U14" s="52">
        <f>'[1]Access-Jan'!O14</f>
        <v>0</v>
      </c>
      <c r="V14" s="53">
        <f t="shared" si="1"/>
        <v>0</v>
      </c>
      <c r="W14" s="52">
        <f>'[1]Access-Jan'!P14</f>
        <v>0</v>
      </c>
      <c r="X14" s="53">
        <f t="shared" si="2"/>
        <v>0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CONCATENATE('[1]Access-Jan'!C15,".",'[1]Access-Jan'!D15)</f>
        <v>02.122</v>
      </c>
      <c r="D15" s="47" t="str">
        <f>CONCATENATE('[1]Access-Jan'!E15,".",'[1]Access-Jan'!G15)</f>
        <v>0569.12S9</v>
      </c>
      <c r="E15" s="48" t="str">
        <f>+'[1]Access-Jan'!F15</f>
        <v>PRESTACAO JURISDICIONAL NA JUSTICA FEDERAL</v>
      </c>
      <c r="F15" s="48" t="str">
        <f>+'[1]Access-Jan'!H15</f>
        <v>REFORMA DO FORUM FEDERAL CRIMINAL E PREVIDENCIARIO DE SAO PA</v>
      </c>
      <c r="G15" s="47" t="str">
        <f>IF('[1]Access-Jan'!I15="1","F","S")</f>
        <v>F</v>
      </c>
      <c r="H15" s="47" t="str">
        <f>+'[1]Access-Jan'!J15</f>
        <v>0100</v>
      </c>
      <c r="I15" s="48" t="str">
        <f>+'[1]Access-Jan'!K15</f>
        <v>RECURSOS ORDINARIOS</v>
      </c>
      <c r="J15" s="47" t="str">
        <f>+'[1]Access-Jan'!L15</f>
        <v>4</v>
      </c>
      <c r="K15" s="50"/>
      <c r="L15" s="50"/>
      <c r="M15" s="50"/>
      <c r="N15" s="50">
        <v>0</v>
      </c>
      <c r="O15" s="50"/>
      <c r="P15" s="52">
        <f>'[1]Access-Jan'!M15</f>
        <v>1950800</v>
      </c>
      <c r="Q15" s="52"/>
      <c r="R15" s="52">
        <f t="shared" si="3"/>
        <v>1950800</v>
      </c>
      <c r="S15" s="52">
        <f>'[1]Access-Jan'!N15</f>
        <v>0</v>
      </c>
      <c r="T15" s="53">
        <f t="shared" si="0"/>
        <v>0</v>
      </c>
      <c r="U15" s="52">
        <f>'[1]Access-Jan'!O15</f>
        <v>0</v>
      </c>
      <c r="V15" s="53">
        <f t="shared" si="1"/>
        <v>0</v>
      </c>
      <c r="W15" s="52">
        <f>'[1]Access-Jan'!P15</f>
        <v>0</v>
      </c>
      <c r="X15" s="53">
        <f t="shared" si="2"/>
        <v>0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CONCATENATE('[1]Access-Jan'!C16,".",'[1]Access-Jan'!D16)</f>
        <v>02.122</v>
      </c>
      <c r="D16" s="47" t="str">
        <f>CONCATENATE('[1]Access-Jan'!E16,".",'[1]Access-Jan'!G16)</f>
        <v>0569.13FR</v>
      </c>
      <c r="E16" s="48" t="str">
        <f>+'[1]Access-Jan'!F16</f>
        <v>PRESTACAO JURISDICIONAL NA JUSTICA FEDERAL</v>
      </c>
      <c r="F16" s="48" t="str">
        <f>+'[1]Access-Jan'!H16</f>
        <v>REFORMA DO FORUM FEDERAL DE RIBEIRAO PRETO - SP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4</v>
      </c>
      <c r="K16" s="52"/>
      <c r="L16" s="52"/>
      <c r="M16" s="52"/>
      <c r="N16" s="50">
        <v>0</v>
      </c>
      <c r="O16" s="52"/>
      <c r="P16" s="52">
        <f>'[1]Access-Jan'!M16</f>
        <v>2625300</v>
      </c>
      <c r="Q16" s="52"/>
      <c r="R16" s="52">
        <f t="shared" si="3"/>
        <v>2625300</v>
      </c>
      <c r="S16" s="52">
        <f>'[1]Access-Jan'!N16</f>
        <v>0</v>
      </c>
      <c r="T16" s="53">
        <f t="shared" si="0"/>
        <v>0</v>
      </c>
      <c r="U16" s="52">
        <f>'[1]Access-Jan'!O16</f>
        <v>0</v>
      </c>
      <c r="V16" s="53">
        <f t="shared" si="1"/>
        <v>0</v>
      </c>
      <c r="W16" s="52">
        <f>'[1]Access-Jan'!P16</f>
        <v>0</v>
      </c>
      <c r="X16" s="53">
        <f t="shared" si="2"/>
        <v>0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CONCATENATE('[1]Access-Jan'!C17,".",'[1]Access-Jan'!D17)</f>
        <v>02.122</v>
      </c>
      <c r="D17" s="47" t="str">
        <f>CONCATENATE('[1]Access-Jan'!E17,".",'[1]Access-Jan'!G17)</f>
        <v>0569.14YN</v>
      </c>
      <c r="E17" s="48" t="str">
        <f>+'[1]Access-Jan'!F17</f>
        <v>PRESTACAO JURISDICIONAL NA JUSTICA FEDERAL</v>
      </c>
      <c r="F17" s="48" t="str">
        <f>+'[1]Access-Jan'!H17</f>
        <v>REFORMA DO FORUM FEDERAL CIVEL DE SAO PAULO - SP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4</v>
      </c>
      <c r="K17" s="52"/>
      <c r="L17" s="52"/>
      <c r="M17" s="52"/>
      <c r="N17" s="50">
        <v>0</v>
      </c>
      <c r="O17" s="52"/>
      <c r="P17" s="52">
        <f>'[1]Access-Jan'!M17</f>
        <v>1180000</v>
      </c>
      <c r="Q17" s="52"/>
      <c r="R17" s="52">
        <f t="shared" si="3"/>
        <v>1180000</v>
      </c>
      <c r="S17" s="52">
        <f>'[1]Access-Jan'!N17</f>
        <v>0</v>
      </c>
      <c r="T17" s="53">
        <f t="shared" si="0"/>
        <v>0</v>
      </c>
      <c r="U17" s="52">
        <f>'[1]Access-Jan'!O17</f>
        <v>0</v>
      </c>
      <c r="V17" s="53">
        <f t="shared" si="1"/>
        <v>0</v>
      </c>
      <c r="W17" s="52">
        <f>'[1]Access-Jan'!P17</f>
        <v>0</v>
      </c>
      <c r="X17" s="53">
        <f t="shared" si="2"/>
        <v>0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CONCATENATE('[1]Access-Jan'!C18,".",'[1]Access-Jan'!D18)</f>
        <v>02.122</v>
      </c>
      <c r="D18" s="47" t="str">
        <f>CONCATENATE('[1]Access-Jan'!E18,".",'[1]Access-Jan'!G18)</f>
        <v>0569.14YO</v>
      </c>
      <c r="E18" s="48" t="str">
        <f>+'[1]Access-Jan'!F18</f>
        <v>PRESTACAO JURISDICIONAL NA JUSTICA FEDERAL</v>
      </c>
      <c r="F18" s="48" t="str">
        <f>+'[1]Access-Jan'!H18</f>
        <v>REFORMA DA SEDE ADMINISTRATIVA DA JUSTICA FEDERAL DE SAO PAU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ORDINARIOS</v>
      </c>
      <c r="J18" s="47" t="str">
        <f>+'[1]Access-Jan'!L18</f>
        <v>4</v>
      </c>
      <c r="K18" s="52"/>
      <c r="L18" s="52"/>
      <c r="M18" s="52"/>
      <c r="N18" s="50">
        <v>0</v>
      </c>
      <c r="O18" s="52"/>
      <c r="P18" s="52">
        <f>'[1]Access-Jan'!M18</f>
        <v>3870000</v>
      </c>
      <c r="Q18" s="52"/>
      <c r="R18" s="52">
        <f t="shared" si="3"/>
        <v>3870000</v>
      </c>
      <c r="S18" s="52">
        <f>'[1]Access-Jan'!N18</f>
        <v>0</v>
      </c>
      <c r="T18" s="53">
        <f t="shared" si="0"/>
        <v>0</v>
      </c>
      <c r="U18" s="52">
        <f>'[1]Access-Jan'!O18</f>
        <v>0</v>
      </c>
      <c r="V18" s="53">
        <f t="shared" si="1"/>
        <v>0</v>
      </c>
      <c r="W18" s="52">
        <f>'[1]Access-Jan'!P18</f>
        <v>0</v>
      </c>
      <c r="X18" s="53">
        <f t="shared" si="2"/>
        <v>0</v>
      </c>
    </row>
    <row r="19" spans="1:24" ht="26.25" customHeight="1" x14ac:dyDescent="0.2">
      <c r="A19" s="47" t="str">
        <f>+'[1]Access-Jan'!A19</f>
        <v>12101</v>
      </c>
      <c r="B19" s="48" t="str">
        <f>+'[1]Access-Jan'!B19</f>
        <v>JUSTICA FEDERAL DE PRIMEIRO GRAU</v>
      </c>
      <c r="C19" s="47" t="str">
        <f>CONCATENATE('[1]Access-Jan'!C19,".",'[1]Access-Jan'!D19)</f>
        <v>02.122</v>
      </c>
      <c r="D19" s="47" t="str">
        <f>CONCATENATE('[1]Access-Jan'!E19,".",'[1]Access-Jan'!G19)</f>
        <v>0569.158T</v>
      </c>
      <c r="E19" s="48" t="str">
        <f>+'[1]Access-Jan'!F19</f>
        <v>PRESTACAO JURISDICIONAL NA JUSTICA FEDERAL</v>
      </c>
      <c r="F19" s="48" t="str">
        <f>+'[1]Access-Jan'!H19</f>
        <v>REFORMA DO JUIZADO ESPECIAL FEDERAL DE SAO PAULO - SP - 2. E</v>
      </c>
      <c r="G19" s="47" t="str">
        <f>IF('[1]Access-Jan'!I19="1","F","S")</f>
        <v>F</v>
      </c>
      <c r="H19" s="47" t="str">
        <f>+'[1]Access-Jan'!J19</f>
        <v>0100</v>
      </c>
      <c r="I19" s="48" t="str">
        <f>+'[1]Access-Jan'!K19</f>
        <v>RECURSOS ORDINARIOS</v>
      </c>
      <c r="J19" s="47" t="str">
        <f>+'[1]Access-Jan'!L19</f>
        <v>4</v>
      </c>
      <c r="K19" s="52"/>
      <c r="L19" s="52"/>
      <c r="M19" s="52"/>
      <c r="N19" s="50">
        <v>0</v>
      </c>
      <c r="O19" s="52"/>
      <c r="P19" s="52">
        <f>'[1]Access-Jan'!M19</f>
        <v>2000000</v>
      </c>
      <c r="Q19" s="52"/>
      <c r="R19" s="52">
        <f t="shared" si="3"/>
        <v>2000000</v>
      </c>
      <c r="S19" s="52">
        <f>'[1]Access-Jan'!N19</f>
        <v>0</v>
      </c>
      <c r="T19" s="53">
        <f t="shared" si="0"/>
        <v>0</v>
      </c>
      <c r="U19" s="52">
        <f>'[1]Access-Jan'!O19</f>
        <v>0</v>
      </c>
      <c r="V19" s="53">
        <f t="shared" si="1"/>
        <v>0</v>
      </c>
      <c r="W19" s="52">
        <f>'[1]Access-Jan'!P19</f>
        <v>0</v>
      </c>
      <c r="X19" s="53">
        <f t="shared" si="2"/>
        <v>0</v>
      </c>
    </row>
    <row r="20" spans="1:24" ht="26.25" customHeight="1" x14ac:dyDescent="0.2">
      <c r="A20" s="47" t="str">
        <f>+'[1]Access-Jan'!A20</f>
        <v>12101</v>
      </c>
      <c r="B20" s="48" t="str">
        <f>+'[1]Access-Jan'!B20</f>
        <v>JUSTICA FEDERAL DE PRIMEIRO GRAU</v>
      </c>
      <c r="C20" s="47" t="str">
        <f>CONCATENATE('[1]Access-Jan'!C20,".",'[1]Access-Jan'!D20)</f>
        <v>02.122</v>
      </c>
      <c r="D20" s="47" t="str">
        <f>CONCATENATE('[1]Access-Jan'!E20,".",'[1]Access-Jan'!G20)</f>
        <v>0569.15NX</v>
      </c>
      <c r="E20" s="48" t="str">
        <f>+'[1]Access-Jan'!F20</f>
        <v>PRESTACAO JURISDICIONAL NA JUSTICA FEDERAL</v>
      </c>
      <c r="F20" s="48" t="str">
        <f>+'[1]Access-Jan'!H20</f>
        <v>REFORMA DO FORUM FEDERAL DE SANTOS - SP</v>
      </c>
      <c r="G20" s="47" t="str">
        <f>IF('[1]Access-Jan'!I20="1","F","S")</f>
        <v>F</v>
      </c>
      <c r="H20" s="47" t="str">
        <f>+'[1]Access-Jan'!J20</f>
        <v>0100</v>
      </c>
      <c r="I20" s="48" t="str">
        <f>+'[1]Access-Jan'!K20</f>
        <v>RECURSOS ORDINARIOS</v>
      </c>
      <c r="J20" s="47" t="str">
        <f>+'[1]Access-Jan'!L20</f>
        <v>4</v>
      </c>
      <c r="K20" s="52"/>
      <c r="L20" s="52"/>
      <c r="M20" s="52"/>
      <c r="N20" s="50">
        <v>0</v>
      </c>
      <c r="O20" s="52"/>
      <c r="P20" s="52">
        <f>'[1]Access-Jan'!M20</f>
        <v>1410000</v>
      </c>
      <c r="Q20" s="52"/>
      <c r="R20" s="52">
        <f t="shared" si="3"/>
        <v>1410000</v>
      </c>
      <c r="S20" s="52">
        <f>'[1]Access-Jan'!N20</f>
        <v>0</v>
      </c>
      <c r="T20" s="53">
        <f t="shared" si="0"/>
        <v>0</v>
      </c>
      <c r="U20" s="52">
        <f>'[1]Access-Jan'!O20</f>
        <v>0</v>
      </c>
      <c r="V20" s="53">
        <f t="shared" si="1"/>
        <v>0</v>
      </c>
      <c r="W20" s="52">
        <f>'[1]Access-Jan'!P20</f>
        <v>0</v>
      </c>
      <c r="X20" s="53">
        <f t="shared" si="2"/>
        <v>0</v>
      </c>
    </row>
    <row r="21" spans="1:24" ht="26.25" customHeight="1" x14ac:dyDescent="0.2">
      <c r="A21" s="47" t="str">
        <f>+'[1]Access-Jan'!A21</f>
        <v>12101</v>
      </c>
      <c r="B21" s="48" t="str">
        <f>+'[1]Access-Jan'!B21</f>
        <v>JUSTICA FEDERAL DE PRIMEIRO GRAU</v>
      </c>
      <c r="C21" s="47" t="str">
        <f>CONCATENATE('[1]Access-Jan'!C21,".",'[1]Access-Jan'!D21)</f>
        <v>02.122</v>
      </c>
      <c r="D21" s="47" t="str">
        <f>CONCATENATE('[1]Access-Jan'!E21,".",'[1]Access-Jan'!G21)</f>
        <v>0569.20TP</v>
      </c>
      <c r="E21" s="48" t="str">
        <f>+'[1]Access-Jan'!F21</f>
        <v>PRESTACAO JURISDICIONAL NA JUSTICA FEDERAL</v>
      </c>
      <c r="F21" s="48" t="str">
        <f>+'[1]Access-Jan'!H21</f>
        <v>PESSOAL ATIVO DA UNIAO</v>
      </c>
      <c r="G21" s="47" t="str">
        <f>IF('[1]Access-Jan'!I21="1","F","S")</f>
        <v>F</v>
      </c>
      <c r="H21" s="47" t="str">
        <f>+'[1]Access-Jan'!J21</f>
        <v>0100</v>
      </c>
      <c r="I21" s="48" t="str">
        <f>+'[1]Access-Jan'!K21</f>
        <v>RECURSOS ORDINARIOS</v>
      </c>
      <c r="J21" s="47" t="str">
        <f>+'[1]Access-Jan'!L21</f>
        <v>1</v>
      </c>
      <c r="K21" s="52"/>
      <c r="L21" s="52"/>
      <c r="M21" s="52"/>
      <c r="N21" s="50">
        <v>0</v>
      </c>
      <c r="O21" s="52"/>
      <c r="P21" s="52">
        <f>'[1]Access-Jan'!M21</f>
        <v>105888661.18000001</v>
      </c>
      <c r="Q21" s="52"/>
      <c r="R21" s="52">
        <f t="shared" si="3"/>
        <v>105888661.18000001</v>
      </c>
      <c r="S21" s="52">
        <f>'[1]Access-Jan'!N21</f>
        <v>105888661.18000001</v>
      </c>
      <c r="T21" s="53">
        <f t="shared" si="0"/>
        <v>1</v>
      </c>
      <c r="U21" s="52">
        <f>'[1]Access-Jan'!O21</f>
        <v>105854560.56</v>
      </c>
      <c r="V21" s="53">
        <f t="shared" si="1"/>
        <v>0.99967795777545965</v>
      </c>
      <c r="W21" s="52">
        <f>'[1]Access-Jan'!P21</f>
        <v>103914833.22</v>
      </c>
      <c r="X21" s="53">
        <f t="shared" si="2"/>
        <v>0.98135940205491223</v>
      </c>
    </row>
    <row r="22" spans="1:24" ht="26.25" customHeight="1" x14ac:dyDescent="0.2">
      <c r="A22" s="47" t="str">
        <f>+'[1]Access-Jan'!A22</f>
        <v>12101</v>
      </c>
      <c r="B22" s="48" t="str">
        <f>+'[1]Access-Jan'!B22</f>
        <v>JUSTICA FEDERAL DE PRIMEIRO GRAU</v>
      </c>
      <c r="C22" s="47" t="str">
        <f>CONCATENATE('[1]Access-Jan'!C22,".",'[1]Access-Jan'!D22)</f>
        <v>02.122</v>
      </c>
      <c r="D22" s="47" t="str">
        <f>CONCATENATE('[1]Access-Jan'!E22,".",'[1]Access-Jan'!G22)</f>
        <v>0569.216H</v>
      </c>
      <c r="E22" s="48" t="str">
        <f>+'[1]Access-Jan'!F22</f>
        <v>PRESTACAO JURISDICIONAL NA JUSTICA FEDERAL</v>
      </c>
      <c r="F22" s="48" t="str">
        <f>+'[1]Access-Jan'!H22</f>
        <v>AJUDA DE CUSTO PARA MORADIA OU AUXILIO-MORADIA A AGENTES PUB</v>
      </c>
      <c r="G22" s="47" t="str">
        <f>IF('[1]Access-Jan'!I22="1","F","S")</f>
        <v>F</v>
      </c>
      <c r="H22" s="47" t="str">
        <f>+'[1]Access-Jan'!J22</f>
        <v>0100</v>
      </c>
      <c r="I22" s="48" t="str">
        <f>+'[1]Access-Jan'!K22</f>
        <v>RECURSOS ORDINARIOS</v>
      </c>
      <c r="J22" s="47" t="str">
        <f>+'[1]Access-Jan'!L22</f>
        <v>3</v>
      </c>
      <c r="K22" s="52"/>
      <c r="L22" s="52"/>
      <c r="M22" s="52"/>
      <c r="N22" s="50">
        <v>0</v>
      </c>
      <c r="O22" s="52"/>
      <c r="P22" s="52">
        <f>'[1]Access-Jan'!M22</f>
        <v>17147858</v>
      </c>
      <c r="Q22" s="52"/>
      <c r="R22" s="52">
        <f t="shared" si="3"/>
        <v>17147858</v>
      </c>
      <c r="S22" s="52">
        <f>'[1]Access-Jan'!N22</f>
        <v>2268941.27</v>
      </c>
      <c r="T22" s="53">
        <f t="shared" si="0"/>
        <v>0.13231630854419252</v>
      </c>
      <c r="U22" s="52">
        <f>'[1]Access-Jan'!O22</f>
        <v>1331916.27</v>
      </c>
      <c r="V22" s="53">
        <f t="shared" si="1"/>
        <v>7.7672457399635575E-2</v>
      </c>
      <c r="W22" s="52">
        <f>'[1]Access-Jan'!P22</f>
        <v>1331916.27</v>
      </c>
      <c r="X22" s="53">
        <f t="shared" si="2"/>
        <v>7.7672457399635575E-2</v>
      </c>
    </row>
    <row r="23" spans="1:24" ht="26.25" customHeight="1" x14ac:dyDescent="0.2">
      <c r="A23" s="47" t="str">
        <f>+'[1]Access-Jan'!A23</f>
        <v>12101</v>
      </c>
      <c r="B23" s="48" t="str">
        <f>+'[1]Access-Jan'!B23</f>
        <v>JUSTICA FEDERAL DE PRIMEIRO GRAU</v>
      </c>
      <c r="C23" s="47" t="str">
        <f>CONCATENATE('[1]Access-Jan'!C23,".",'[1]Access-Jan'!D23)</f>
        <v>02.131</v>
      </c>
      <c r="D23" s="47" t="str">
        <f>CONCATENATE('[1]Access-Jan'!E23,".",'[1]Access-Jan'!G23)</f>
        <v>0569.2549</v>
      </c>
      <c r="E23" s="48" t="str">
        <f>+'[1]Access-Jan'!F23</f>
        <v>PRESTACAO JURISDICIONAL NA JUSTICA FEDERAL</v>
      </c>
      <c r="F23" s="48" t="str">
        <f>+'[1]Access-Jan'!H23</f>
        <v>COMUNICACAO E DIVULGACAO INSTITUCIONAL</v>
      </c>
      <c r="G23" s="47" t="str">
        <f>IF('[1]Access-Jan'!I23="1","F","S")</f>
        <v>F</v>
      </c>
      <c r="H23" s="47" t="str">
        <f>+'[1]Access-Jan'!J23</f>
        <v>0100</v>
      </c>
      <c r="I23" s="48" t="str">
        <f>+'[1]Access-Jan'!K23</f>
        <v>RECURSOS ORDINARIOS</v>
      </c>
      <c r="J23" s="47" t="str">
        <f>+'[1]Access-Jan'!L23</f>
        <v>4</v>
      </c>
      <c r="K23" s="52"/>
      <c r="L23" s="52"/>
      <c r="M23" s="52"/>
      <c r="N23" s="50">
        <v>0</v>
      </c>
      <c r="O23" s="52"/>
      <c r="P23" s="52">
        <f>'[1]Access-Jan'!M23</f>
        <v>60000</v>
      </c>
      <c r="Q23" s="52"/>
      <c r="R23" s="52">
        <f t="shared" si="3"/>
        <v>60000</v>
      </c>
      <c r="S23" s="52">
        <f>'[1]Access-Jan'!N23</f>
        <v>0</v>
      </c>
      <c r="T23" s="53">
        <f t="shared" si="0"/>
        <v>0</v>
      </c>
      <c r="U23" s="52">
        <f>'[1]Access-Jan'!O23</f>
        <v>0</v>
      </c>
      <c r="V23" s="53">
        <f t="shared" si="1"/>
        <v>0</v>
      </c>
      <c r="W23" s="52">
        <f>'[1]Access-Jan'!P23</f>
        <v>0</v>
      </c>
      <c r="X23" s="53">
        <f t="shared" si="2"/>
        <v>0</v>
      </c>
    </row>
    <row r="24" spans="1:24" ht="26.25" customHeight="1" x14ac:dyDescent="0.2">
      <c r="A24" s="47" t="str">
        <f>+'[1]Access-Jan'!A24</f>
        <v>12101</v>
      </c>
      <c r="B24" s="48" t="str">
        <f>+'[1]Access-Jan'!B24</f>
        <v>JUSTICA FEDERAL DE PRIMEIRO GRAU</v>
      </c>
      <c r="C24" s="47" t="str">
        <f>CONCATENATE('[1]Access-Jan'!C24,".",'[1]Access-Jan'!D24)</f>
        <v>02.131</v>
      </c>
      <c r="D24" s="47" t="str">
        <f>CONCATENATE('[1]Access-Jan'!E24,".",'[1]Access-Jan'!G24)</f>
        <v>0569.2549</v>
      </c>
      <c r="E24" s="48" t="str">
        <f>+'[1]Access-Jan'!F24</f>
        <v>PRESTACAO JURISDICIONAL NA JUSTICA FEDERAL</v>
      </c>
      <c r="F24" s="48" t="str">
        <f>+'[1]Access-Jan'!H24</f>
        <v>COMUNICACAO E DIVULGACAO INSTITUCIONAL</v>
      </c>
      <c r="G24" s="47" t="str">
        <f>IF('[1]Access-Jan'!I24="1","F","S")</f>
        <v>F</v>
      </c>
      <c r="H24" s="47" t="str">
        <f>+'[1]Access-Jan'!J24</f>
        <v>0100</v>
      </c>
      <c r="I24" s="48" t="str">
        <f>+'[1]Access-Jan'!K24</f>
        <v>RECURSOS ORDINARIOS</v>
      </c>
      <c r="J24" s="47" t="str">
        <f>+'[1]Access-Jan'!L24</f>
        <v>3</v>
      </c>
      <c r="K24" s="52"/>
      <c r="L24" s="52"/>
      <c r="M24" s="52"/>
      <c r="N24" s="50">
        <v>0</v>
      </c>
      <c r="O24" s="52"/>
      <c r="P24" s="52">
        <f>'[1]Access-Jan'!M24</f>
        <v>30000</v>
      </c>
      <c r="Q24" s="52"/>
      <c r="R24" s="52">
        <f t="shared" si="3"/>
        <v>30000</v>
      </c>
      <c r="S24" s="52">
        <f>'[1]Access-Jan'!N24</f>
        <v>0</v>
      </c>
      <c r="T24" s="53">
        <f t="shared" si="0"/>
        <v>0</v>
      </c>
      <c r="U24" s="52">
        <f>'[1]Access-Jan'!O24</f>
        <v>0</v>
      </c>
      <c r="V24" s="53">
        <f t="shared" si="1"/>
        <v>0</v>
      </c>
      <c r="W24" s="52">
        <f>'[1]Access-Jan'!P24</f>
        <v>0</v>
      </c>
      <c r="X24" s="53">
        <f t="shared" si="2"/>
        <v>0</v>
      </c>
    </row>
    <row r="25" spans="1:24" ht="26.25" customHeight="1" x14ac:dyDescent="0.2">
      <c r="A25" s="47" t="str">
        <f>+'[1]Access-Jan'!A25</f>
        <v>12101</v>
      </c>
      <c r="B25" s="48" t="str">
        <f>+'[1]Access-Jan'!B25</f>
        <v>JUSTICA FEDERAL DE PRIMEIRO GRAU</v>
      </c>
      <c r="C25" s="47" t="str">
        <f>CONCATENATE('[1]Access-Jan'!C25,".",'[1]Access-Jan'!D25)</f>
        <v>02.301</v>
      </c>
      <c r="D25" s="47" t="str">
        <f>CONCATENATE('[1]Access-Jan'!E25,".",'[1]Access-Jan'!G25)</f>
        <v>0569.2004</v>
      </c>
      <c r="E25" s="48" t="str">
        <f>+'[1]Access-Jan'!F25</f>
        <v>PRESTACAO JURISDICIONAL NA JUSTICA FEDERAL</v>
      </c>
      <c r="F25" s="48" t="str">
        <f>+'[1]Access-Jan'!H25</f>
        <v>ASSISTENCIA MEDICA E ODONTOLOGICA AOS SERVIDORES CIVIS, EMPR</v>
      </c>
      <c r="G25" s="47" t="str">
        <f>IF('[1]Access-Jan'!I25="1","F","S")</f>
        <v>S</v>
      </c>
      <c r="H25" s="47" t="str">
        <f>+'[1]Access-Jan'!J25</f>
        <v>0100</v>
      </c>
      <c r="I25" s="48" t="str">
        <f>+'[1]Access-Jan'!K25</f>
        <v>RECURSOS ORDINARIOS</v>
      </c>
      <c r="J25" s="47" t="str">
        <f>+'[1]Access-Jan'!L25</f>
        <v>3</v>
      </c>
      <c r="K25" s="52"/>
      <c r="L25" s="52"/>
      <c r="M25" s="52"/>
      <c r="N25" s="50">
        <v>0</v>
      </c>
      <c r="O25" s="52"/>
      <c r="P25" s="52">
        <f>'[1]Access-Jan'!M25</f>
        <v>30134400</v>
      </c>
      <c r="Q25" s="52"/>
      <c r="R25" s="52">
        <f t="shared" si="3"/>
        <v>30134400</v>
      </c>
      <c r="S25" s="52">
        <f>'[1]Access-Jan'!N25</f>
        <v>4560000</v>
      </c>
      <c r="T25" s="53">
        <f t="shared" si="0"/>
        <v>0.15132207709461612</v>
      </c>
      <c r="U25" s="52">
        <f>'[1]Access-Jan'!O25</f>
        <v>342181.59</v>
      </c>
      <c r="V25" s="53">
        <f t="shared" si="1"/>
        <v>1.1355181785600511E-2</v>
      </c>
      <c r="W25" s="52">
        <f>'[1]Access-Jan'!P25</f>
        <v>342181.59</v>
      </c>
      <c r="X25" s="53">
        <f t="shared" si="2"/>
        <v>1.1355181785600511E-2</v>
      </c>
    </row>
    <row r="26" spans="1:24" ht="26.25" customHeight="1" x14ac:dyDescent="0.2">
      <c r="A26" s="47" t="str">
        <f>+'[1]Access-Jan'!A26</f>
        <v>12101</v>
      </c>
      <c r="B26" s="48" t="str">
        <f>+'[1]Access-Jan'!B26</f>
        <v>JUSTICA FEDERAL DE PRIMEIRO GRAU</v>
      </c>
      <c r="C26" s="47" t="str">
        <f>CONCATENATE('[1]Access-Jan'!C26,".",'[1]Access-Jan'!D26)</f>
        <v>02.331</v>
      </c>
      <c r="D26" s="47" t="str">
        <f>CONCATENATE('[1]Access-Jan'!E26,".",'[1]Access-Jan'!G26)</f>
        <v>0569.00M1</v>
      </c>
      <c r="E26" s="48" t="str">
        <f>+'[1]Access-Jan'!F26</f>
        <v>PRESTACAO JURISDICIONAL NA JUSTICA FEDERAL</v>
      </c>
      <c r="F26" s="48" t="str">
        <f>+'[1]Access-Jan'!H26</f>
        <v>BENEFICIOS ASSISTENCIAIS DECORRENTES DO AUXILIO-FUNERAL E NA</v>
      </c>
      <c r="G26" s="47" t="str">
        <f>IF('[1]Access-Jan'!I26="1","F","S")</f>
        <v>F</v>
      </c>
      <c r="H26" s="47" t="str">
        <f>+'[1]Access-Jan'!J26</f>
        <v>0100</v>
      </c>
      <c r="I26" s="48" t="str">
        <f>+'[1]Access-Jan'!K26</f>
        <v>RECURSOS ORDINARIOS</v>
      </c>
      <c r="J26" s="47" t="str">
        <f>+'[1]Access-Jan'!L26</f>
        <v>3</v>
      </c>
      <c r="K26" s="52"/>
      <c r="L26" s="52"/>
      <c r="M26" s="52"/>
      <c r="N26" s="50">
        <v>0</v>
      </c>
      <c r="O26" s="52"/>
      <c r="P26" s="52">
        <f>'[1]Access-Jan'!M26</f>
        <v>38957.360000000001</v>
      </c>
      <c r="Q26" s="52"/>
      <c r="R26" s="52">
        <f t="shared" si="3"/>
        <v>38957.360000000001</v>
      </c>
      <c r="S26" s="52">
        <f>'[1]Access-Jan'!N26</f>
        <v>38957.360000000001</v>
      </c>
      <c r="T26" s="53">
        <f t="shared" si="0"/>
        <v>1</v>
      </c>
      <c r="U26" s="52">
        <f>'[1]Access-Jan'!O26</f>
        <v>38957.360000000001</v>
      </c>
      <c r="V26" s="53">
        <f t="shared" si="1"/>
        <v>1</v>
      </c>
      <c r="W26" s="52">
        <f>'[1]Access-Jan'!P26</f>
        <v>38957.360000000001</v>
      </c>
      <c r="X26" s="53">
        <f t="shared" si="2"/>
        <v>1</v>
      </c>
    </row>
    <row r="27" spans="1:24" ht="26.25" customHeight="1" x14ac:dyDescent="0.2">
      <c r="A27" s="47" t="str">
        <f>+'[1]Access-Jan'!A27</f>
        <v>12101</v>
      </c>
      <c r="B27" s="48" t="str">
        <f>+'[1]Access-Jan'!B27</f>
        <v>JUSTICA FEDERAL DE PRIMEIRO GRAU</v>
      </c>
      <c r="C27" s="47" t="str">
        <f>CONCATENATE('[1]Access-Jan'!C27,".",'[1]Access-Jan'!D27)</f>
        <v>02.331</v>
      </c>
      <c r="D27" s="47" t="str">
        <f>CONCATENATE('[1]Access-Jan'!E27,".",'[1]Access-Jan'!G27)</f>
        <v>0569.2010</v>
      </c>
      <c r="E27" s="48" t="str">
        <f>+'[1]Access-Jan'!F27</f>
        <v>PRESTACAO JURISDICIONAL NA JUSTICA FEDERAL</v>
      </c>
      <c r="F27" s="48" t="str">
        <f>+'[1]Access-Jan'!H27</f>
        <v>ASSISTENCIA PRE-ESCOLAR AOS DEPENDENTES DOS SERVIDORES CIVIS</v>
      </c>
      <c r="G27" s="47" t="str">
        <f>IF('[1]Access-Jan'!I27="1","F","S")</f>
        <v>F</v>
      </c>
      <c r="H27" s="47" t="str">
        <f>+'[1]Access-Jan'!J27</f>
        <v>0100</v>
      </c>
      <c r="I27" s="48" t="str">
        <f>+'[1]Access-Jan'!K27</f>
        <v>RECURSOS ORDINARIOS</v>
      </c>
      <c r="J27" s="47" t="str">
        <f>+'[1]Access-Jan'!L27</f>
        <v>3</v>
      </c>
      <c r="K27" s="52"/>
      <c r="L27" s="52"/>
      <c r="M27" s="52"/>
      <c r="N27" s="50">
        <v>0</v>
      </c>
      <c r="O27" s="52"/>
      <c r="P27" s="52">
        <f>'[1]Access-Jan'!M27</f>
        <v>6987204</v>
      </c>
      <c r="Q27" s="52"/>
      <c r="R27" s="52">
        <f t="shared" si="3"/>
        <v>6987204</v>
      </c>
      <c r="S27" s="52">
        <f>'[1]Access-Jan'!N27</f>
        <v>6987204</v>
      </c>
      <c r="T27" s="53">
        <f t="shared" si="0"/>
        <v>1</v>
      </c>
      <c r="U27" s="52">
        <f>'[1]Access-Jan'!O27</f>
        <v>522153</v>
      </c>
      <c r="V27" s="53">
        <f t="shared" si="1"/>
        <v>7.4729891956782715E-2</v>
      </c>
      <c r="W27" s="52">
        <f>'[1]Access-Jan'!P27</f>
        <v>522153</v>
      </c>
      <c r="X27" s="53">
        <f t="shared" si="2"/>
        <v>7.4729891956782715E-2</v>
      </c>
    </row>
    <row r="28" spans="1:24" ht="26.25" customHeight="1" x14ac:dyDescent="0.2">
      <c r="A28" s="47" t="str">
        <f>+'[1]Access-Jan'!A28</f>
        <v>12101</v>
      </c>
      <c r="B28" s="48" t="str">
        <f>+'[1]Access-Jan'!B28</f>
        <v>JUSTICA FEDERAL DE PRIMEIRO GRAU</v>
      </c>
      <c r="C28" s="47" t="str">
        <f>CONCATENATE('[1]Access-Jan'!C28,".",'[1]Access-Jan'!D28)</f>
        <v>02.331</v>
      </c>
      <c r="D28" s="47" t="str">
        <f>CONCATENATE('[1]Access-Jan'!E28,".",'[1]Access-Jan'!G28)</f>
        <v>0569.2011</v>
      </c>
      <c r="E28" s="48" t="str">
        <f>+'[1]Access-Jan'!F28</f>
        <v>PRESTACAO JURISDICIONAL NA JUSTICA FEDERAL</v>
      </c>
      <c r="F28" s="48" t="str">
        <f>+'[1]Access-Jan'!H28</f>
        <v>AUXILIO-TRANSPORTE AOS SERVIDORES CIVIS, EMPREGADOS E MILITA</v>
      </c>
      <c r="G28" s="47" t="str">
        <f>IF('[1]Access-Jan'!I28="1","F","S")</f>
        <v>F</v>
      </c>
      <c r="H28" s="47" t="str">
        <f>+'[1]Access-Jan'!J28</f>
        <v>0100</v>
      </c>
      <c r="I28" s="48" t="str">
        <f>+'[1]Access-Jan'!K28</f>
        <v>RECURSOS ORDINARIOS</v>
      </c>
      <c r="J28" s="47" t="str">
        <f>+'[1]Access-Jan'!L28</f>
        <v>3</v>
      </c>
      <c r="K28" s="52"/>
      <c r="L28" s="52"/>
      <c r="M28" s="52"/>
      <c r="N28" s="50">
        <v>0</v>
      </c>
      <c r="O28" s="52"/>
      <c r="P28" s="52">
        <f>'[1]Access-Jan'!M28</f>
        <v>2972750</v>
      </c>
      <c r="Q28" s="52"/>
      <c r="R28" s="52">
        <f t="shared" si="3"/>
        <v>2972750</v>
      </c>
      <c r="S28" s="52">
        <f>'[1]Access-Jan'!N28</f>
        <v>2972749.92</v>
      </c>
      <c r="T28" s="53">
        <f t="shared" si="0"/>
        <v>0.99999997308889077</v>
      </c>
      <c r="U28" s="52">
        <f>'[1]Access-Jan'!O28</f>
        <v>108272.65</v>
      </c>
      <c r="V28" s="53">
        <f t="shared" si="1"/>
        <v>3.6421713901269866E-2</v>
      </c>
      <c r="W28" s="52">
        <f>'[1]Access-Jan'!P28</f>
        <v>108272.65</v>
      </c>
      <c r="X28" s="53">
        <f t="shared" si="2"/>
        <v>3.6421713901269866E-2</v>
      </c>
    </row>
    <row r="29" spans="1:24" ht="26.25" customHeight="1" x14ac:dyDescent="0.2">
      <c r="A29" s="47" t="str">
        <f>+'[1]Access-Jan'!A29</f>
        <v>12101</v>
      </c>
      <c r="B29" s="48" t="str">
        <f>+'[1]Access-Jan'!B29</f>
        <v>JUSTICA FEDERAL DE PRIMEIRO GRAU</v>
      </c>
      <c r="C29" s="47" t="str">
        <f>CONCATENATE('[1]Access-Jan'!C29,".",'[1]Access-Jan'!D29)</f>
        <v>02.331</v>
      </c>
      <c r="D29" s="47" t="str">
        <f>CONCATENATE('[1]Access-Jan'!E29,".",'[1]Access-Jan'!G29)</f>
        <v>0569.2012</v>
      </c>
      <c r="E29" s="48" t="str">
        <f>+'[1]Access-Jan'!F29</f>
        <v>PRESTACAO JURISDICIONAL NA JUSTICA FEDERAL</v>
      </c>
      <c r="F29" s="48" t="str">
        <f>+'[1]Access-Jan'!H29</f>
        <v>AUXILIO-ALIMENTACAO AOS SERVIDORES CIVIS, EMPREGADOS E MILIT</v>
      </c>
      <c r="G29" s="47" t="str">
        <f>IF('[1]Access-Jan'!I29="1","F","S")</f>
        <v>F</v>
      </c>
      <c r="H29" s="47" t="str">
        <f>+'[1]Access-Jan'!J29</f>
        <v>0100</v>
      </c>
      <c r="I29" s="48" t="str">
        <f>+'[1]Access-Jan'!K29</f>
        <v>RECURSOS ORDINARIOS</v>
      </c>
      <c r="J29" s="47" t="str">
        <f>+'[1]Access-Jan'!L29</f>
        <v>3</v>
      </c>
      <c r="K29" s="52"/>
      <c r="L29" s="52"/>
      <c r="M29" s="52"/>
      <c r="N29" s="50">
        <v>0</v>
      </c>
      <c r="O29" s="52"/>
      <c r="P29" s="52">
        <f>'[1]Access-Jan'!M29</f>
        <v>48711936</v>
      </c>
      <c r="Q29" s="52"/>
      <c r="R29" s="52">
        <f t="shared" si="3"/>
        <v>48711936</v>
      </c>
      <c r="S29" s="52">
        <f>'[1]Access-Jan'!N29</f>
        <v>48711936</v>
      </c>
      <c r="T29" s="53">
        <f t="shared" si="0"/>
        <v>1</v>
      </c>
      <c r="U29" s="52">
        <f>'[1]Access-Jan'!O29</f>
        <v>4037389.26</v>
      </c>
      <c r="V29" s="53">
        <f t="shared" si="1"/>
        <v>8.2882956243003764E-2</v>
      </c>
      <c r="W29" s="52">
        <f>'[1]Access-Jan'!P29</f>
        <v>4037389.26</v>
      </c>
      <c r="X29" s="53">
        <f t="shared" si="2"/>
        <v>8.2882956243003764E-2</v>
      </c>
    </row>
    <row r="30" spans="1:24" ht="26.25" customHeight="1" x14ac:dyDescent="0.2">
      <c r="A30" s="47" t="str">
        <f>+'[1]Access-Jan'!A30</f>
        <v>12101</v>
      </c>
      <c r="B30" s="48" t="str">
        <f>+'[1]Access-Jan'!B30</f>
        <v>JUSTICA FEDERAL DE PRIMEIRO GRAU</v>
      </c>
      <c r="C30" s="47" t="str">
        <f>CONCATENATE('[1]Access-Jan'!C30,".",'[1]Access-Jan'!D30)</f>
        <v>02.846</v>
      </c>
      <c r="D30" s="47" t="str">
        <f>CONCATENATE('[1]Access-Jan'!E30,".",'[1]Access-Jan'!G30)</f>
        <v>0569.09HB</v>
      </c>
      <c r="E30" s="48" t="str">
        <f>+'[1]Access-Jan'!F30</f>
        <v>PRESTACAO JURISDICIONAL NA JUSTICA FEDERAL</v>
      </c>
      <c r="F30" s="48" t="str">
        <f>+'[1]Access-Jan'!H30</f>
        <v>CONTRIBUICAO DA UNIAO, DE SUAS AUTARQUIAS E FUNDACOES PARA O</v>
      </c>
      <c r="G30" s="47" t="str">
        <f>IF('[1]Access-Jan'!I30="1","F","S")</f>
        <v>F</v>
      </c>
      <c r="H30" s="47" t="str">
        <f>+'[1]Access-Jan'!J30</f>
        <v>0100</v>
      </c>
      <c r="I30" s="48" t="str">
        <f>+'[1]Access-Jan'!K30</f>
        <v>RECURSOS ORDINARIOS</v>
      </c>
      <c r="J30" s="47" t="str">
        <f>+'[1]Access-Jan'!L30</f>
        <v>1</v>
      </c>
      <c r="K30" s="52"/>
      <c r="L30" s="52"/>
      <c r="M30" s="52"/>
      <c r="N30" s="50">
        <v>0</v>
      </c>
      <c r="O30" s="52"/>
      <c r="P30" s="52">
        <f>'[1]Access-Jan'!M30</f>
        <v>13651249.199999999</v>
      </c>
      <c r="Q30" s="52"/>
      <c r="R30" s="52">
        <f t="shared" si="3"/>
        <v>13651249.199999999</v>
      </c>
      <c r="S30" s="52">
        <f>'[1]Access-Jan'!N30</f>
        <v>13651249.199999999</v>
      </c>
      <c r="T30" s="53">
        <f t="shared" si="0"/>
        <v>1</v>
      </c>
      <c r="U30" s="52">
        <f>'[1]Access-Jan'!O30</f>
        <v>13649625.380000001</v>
      </c>
      <c r="V30" s="53">
        <f t="shared" si="1"/>
        <v>0.9998810497137508</v>
      </c>
      <c r="W30" s="52">
        <f>'[1]Access-Jan'!P30</f>
        <v>13649625.380000001</v>
      </c>
      <c r="X30" s="53">
        <f t="shared" si="2"/>
        <v>0.9998810497137508</v>
      </c>
    </row>
    <row r="31" spans="1:24" ht="26.25" customHeight="1" thickBot="1" x14ac:dyDescent="0.25">
      <c r="A31" s="47" t="str">
        <f>+'[1]Access-Jan'!A31</f>
        <v>12101</v>
      </c>
      <c r="B31" s="48" t="str">
        <f>+'[1]Access-Jan'!B31</f>
        <v>JUSTICA FEDERAL DE PRIMEIRO GRAU</v>
      </c>
      <c r="C31" s="47" t="str">
        <f>CONCATENATE('[1]Access-Jan'!C31,".",'[1]Access-Jan'!D31)</f>
        <v>09.272</v>
      </c>
      <c r="D31" s="47" t="str">
        <f>CONCATENATE('[1]Access-Jan'!E31,".",'[1]Access-Jan'!G31)</f>
        <v>0089.0181</v>
      </c>
      <c r="E31" s="48" t="str">
        <f>+'[1]Access-Jan'!F31</f>
        <v>PREVIDENCIA DE INATIVOS E PENSIONISTAS DA UNIAO</v>
      </c>
      <c r="F31" s="48" t="str">
        <f>+'[1]Access-Jan'!H31</f>
        <v>APOSENTADORIAS E PENSOES - SERVIDORES CIVIS</v>
      </c>
      <c r="G31" s="47" t="str">
        <f>IF('[1]Access-Jan'!I31="1","F","S")</f>
        <v>S</v>
      </c>
      <c r="H31" s="47" t="str">
        <f>+'[1]Access-Jan'!J31</f>
        <v>0169</v>
      </c>
      <c r="I31" s="48" t="str">
        <f>+'[1]Access-Jan'!K31</f>
        <v>CONTRIB.PATRONAL P/PLANO DE SEGURID.SOC.SERV.</v>
      </c>
      <c r="J31" s="47" t="str">
        <f>+'[1]Access-Jan'!L31</f>
        <v>1</v>
      </c>
      <c r="K31" s="52"/>
      <c r="L31" s="52"/>
      <c r="M31" s="52"/>
      <c r="N31" s="50">
        <v>0</v>
      </c>
      <c r="O31" s="52"/>
      <c r="P31" s="52">
        <f>'[1]Access-Jan'!M31</f>
        <v>19883422.359999999</v>
      </c>
      <c r="Q31" s="52"/>
      <c r="R31" s="52">
        <f t="shared" si="3"/>
        <v>19883422.359999999</v>
      </c>
      <c r="S31" s="52">
        <f>'[1]Access-Jan'!N31</f>
        <v>19883422.359999999</v>
      </c>
      <c r="T31" s="53">
        <f t="shared" si="0"/>
        <v>1</v>
      </c>
      <c r="U31" s="52">
        <f>'[1]Access-Jan'!O31</f>
        <v>19837540.780000001</v>
      </c>
      <c r="V31" s="53">
        <f t="shared" si="1"/>
        <v>0.99769247068390499</v>
      </c>
      <c r="W31" s="52">
        <f>'[1]Access-Jan'!P31</f>
        <v>19460249.550000001</v>
      </c>
      <c r="X31" s="53">
        <f t="shared" si="2"/>
        <v>0.97871730518327138</v>
      </c>
    </row>
    <row r="32" spans="1:24" ht="26.25" customHeight="1" thickBot="1" x14ac:dyDescent="0.25">
      <c r="A32" s="14" t="s">
        <v>48</v>
      </c>
      <c r="B32" s="54"/>
      <c r="C32" s="54"/>
      <c r="D32" s="54"/>
      <c r="E32" s="54"/>
      <c r="F32" s="54"/>
      <c r="G32" s="54"/>
      <c r="H32" s="54"/>
      <c r="I32" s="54"/>
      <c r="J32" s="15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f>SUM(P10:P31)</f>
        <v>470998817.10000002</v>
      </c>
      <c r="Q32" s="56">
        <f>SUM(Q10:Q31)</f>
        <v>0</v>
      </c>
      <c r="R32" s="56">
        <f>SUM(R10:R31)</f>
        <v>470998817.10000002</v>
      </c>
      <c r="S32" s="56">
        <f>SUM(S10:S31)</f>
        <v>253171813.81</v>
      </c>
      <c r="T32" s="57">
        <f t="shared" si="0"/>
        <v>0.53752112450899825</v>
      </c>
      <c r="U32" s="56">
        <f>SUM(U10:U31)</f>
        <v>146608943.28000003</v>
      </c>
      <c r="V32" s="57">
        <f t="shared" si="1"/>
        <v>0.31127242353322682</v>
      </c>
      <c r="W32" s="56">
        <f>SUM(W10:W31)</f>
        <v>144291234.39000002</v>
      </c>
      <c r="X32" s="57">
        <f t="shared" si="2"/>
        <v>0.30635158550592462</v>
      </c>
    </row>
    <row r="33" spans="1:24" ht="26.25" customHeight="1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26.25" customHeight="1" x14ac:dyDescent="0.2">
      <c r="A34" s="2" t="s">
        <v>50</v>
      </c>
      <c r="B34" s="58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2017-10-17T21:22:11Z</dcterms:created>
  <dcterms:modified xsi:type="dcterms:W3CDTF">2017-10-17T21:22:48Z</dcterms:modified>
</cp:coreProperties>
</file>