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Mar" sheetId="1" r:id="rId1"/>
  </sheets>
  <externalReferences>
    <externalReference r:id="rId2"/>
  </externalReferences>
  <definedNames>
    <definedName name="_xlnm.Print_Area" localSheetId="0">Mar!$A$1:$X$34</definedName>
  </definedNames>
  <calcPr calcId="145621"/>
</workbook>
</file>

<file path=xl/calcChain.xml><?xml version="1.0" encoding="utf-8"?>
<calcChain xmlns="http://schemas.openxmlformats.org/spreadsheetml/2006/main">
  <c r="Q32" i="1" l="1"/>
  <c r="W31" i="1"/>
  <c r="U31" i="1"/>
  <c r="T31" i="1"/>
  <c r="S31" i="1"/>
  <c r="R31" i="1"/>
  <c r="V31" i="1" s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V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V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2" i="1" s="1"/>
  <c r="U10" i="1"/>
  <c r="S10" i="1"/>
  <c r="P10" i="1"/>
  <c r="R10" i="1" s="1"/>
  <c r="N10" i="1"/>
  <c r="J10" i="1"/>
  <c r="I10" i="1"/>
  <c r="H10" i="1"/>
  <c r="G10" i="1"/>
  <c r="F10" i="1"/>
  <c r="E10" i="1"/>
  <c r="D10" i="1"/>
  <c r="C10" i="1"/>
  <c r="B10" i="1"/>
  <c r="A10" i="1"/>
  <c r="U32" i="1" l="1"/>
  <c r="V28" i="1"/>
  <c r="X31" i="1"/>
  <c r="X27" i="1"/>
  <c r="T27" i="1"/>
  <c r="V27" i="1"/>
  <c r="V10" i="1"/>
  <c r="R32" i="1"/>
  <c r="X10" i="1"/>
  <c r="T10" i="1"/>
  <c r="V12" i="1"/>
  <c r="X12" i="1"/>
  <c r="T12" i="1"/>
  <c r="V14" i="1"/>
  <c r="X14" i="1"/>
  <c r="T14" i="1"/>
  <c r="V16" i="1"/>
  <c r="X16" i="1"/>
  <c r="T16" i="1"/>
  <c r="V18" i="1"/>
  <c r="X18" i="1"/>
  <c r="T18" i="1"/>
  <c r="V20" i="1"/>
  <c r="X20" i="1"/>
  <c r="T20" i="1"/>
  <c r="V22" i="1"/>
  <c r="X22" i="1"/>
  <c r="T22" i="1"/>
  <c r="V24" i="1"/>
  <c r="X24" i="1"/>
  <c r="T24" i="1"/>
  <c r="X29" i="1"/>
  <c r="T29" i="1"/>
  <c r="V29" i="1"/>
  <c r="X11" i="1"/>
  <c r="T11" i="1"/>
  <c r="V11" i="1"/>
  <c r="X13" i="1"/>
  <c r="T13" i="1"/>
  <c r="V13" i="1"/>
  <c r="X15" i="1"/>
  <c r="T15" i="1"/>
  <c r="V15" i="1"/>
  <c r="X17" i="1"/>
  <c r="T17" i="1"/>
  <c r="V17" i="1"/>
  <c r="X19" i="1"/>
  <c r="T19" i="1"/>
  <c r="V19" i="1"/>
  <c r="X21" i="1"/>
  <c r="T21" i="1"/>
  <c r="V21" i="1"/>
  <c r="X23" i="1"/>
  <c r="T23" i="1"/>
  <c r="V23" i="1"/>
  <c r="X25" i="1"/>
  <c r="T25" i="1"/>
  <c r="V25" i="1"/>
  <c r="P32" i="1"/>
  <c r="T26" i="1"/>
  <c r="X26" i="1"/>
  <c r="T28" i="1"/>
  <c r="X28" i="1"/>
  <c r="T30" i="1"/>
  <c r="X30" i="1"/>
  <c r="S32" i="1"/>
  <c r="V32" i="1" l="1"/>
  <c r="X32" i="1"/>
  <c r="T3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<sst xmlns="http://schemas.openxmlformats.org/spreadsheetml/2006/main" count="55" uniqueCount="51">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</sst>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8">
    <cellStyle name="Normal" xfId="0" builtinId="0"/>
    <cellStyle name="Normal 2" xfId="5"/>
    <cellStyle name="Normal 2 8" xfId="2"/>
    <cellStyle name="Normal 3" xfId="6"/>
    <cellStyle name="Normal 4" xfId="7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28458359</v>
          </cell>
          <cell r="N10">
            <v>28458357.420000002</v>
          </cell>
          <cell r="O10">
            <v>7590801.8300000001</v>
          </cell>
          <cell r="P10">
            <v>7489935.46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6550000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153215466</v>
          </cell>
          <cell r="N12">
            <v>102074515.97</v>
          </cell>
          <cell r="O12">
            <v>18089527.02</v>
          </cell>
          <cell r="P12">
            <v>17014421.16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22562454</v>
          </cell>
          <cell r="N13">
            <v>20385025.120000001</v>
          </cell>
          <cell r="O13">
            <v>3307255.72</v>
          </cell>
          <cell r="P13">
            <v>3307255.72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11RQ</v>
          </cell>
          <cell r="H14" t="str">
            <v>REFORMA DO FORUM FEDERAL DE EXECUCOES FISCAIS DE SAO PAULO -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1670000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1950800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2625300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1180000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1470000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2000000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15NX</v>
          </cell>
          <cell r="H20" t="str">
            <v>REFORMA DO FORUM FEDERAL DE SANTOS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1410000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20TP</v>
          </cell>
          <cell r="H21" t="str">
            <v>PESSOAL ATIVO DA UNIAO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1</v>
          </cell>
          <cell r="M21">
            <v>250765411.59999999</v>
          </cell>
          <cell r="N21">
            <v>250765411.59999999</v>
          </cell>
          <cell r="O21">
            <v>250668195.78</v>
          </cell>
          <cell r="P21">
            <v>248513889.31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216H</v>
          </cell>
          <cell r="H22" t="str">
            <v>AJUDA DE CUSTO PARA MORADIA OU AUXILIO-MORADIA A AGENTES PUB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17147858</v>
          </cell>
          <cell r="N22">
            <v>4917905.7</v>
          </cell>
          <cell r="O22">
            <v>4120710.68</v>
          </cell>
          <cell r="P22">
            <v>4120710.68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131</v>
          </cell>
          <cell r="E23" t="str">
            <v>0569</v>
          </cell>
          <cell r="F23" t="str">
            <v>PRESTACAO JURISDICIONAL NA JUSTICA FEDERAL</v>
          </cell>
          <cell r="G23" t="str">
            <v>2549</v>
          </cell>
          <cell r="H23" t="str">
            <v>COMUNICACAO E DIVULGACAO INSTITUCIONAL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60000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131</v>
          </cell>
          <cell r="E24" t="str">
            <v>0569</v>
          </cell>
          <cell r="F24" t="str">
            <v>PRESTACAO JURISDICIONAL NA JUSTICA FEDERAL</v>
          </cell>
          <cell r="G24" t="str">
            <v>2549</v>
          </cell>
          <cell r="H24" t="str">
            <v>COMUNICACAO E DIVULGACAO INSTITUCIONAL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30000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301</v>
          </cell>
          <cell r="E25" t="str">
            <v>0569</v>
          </cell>
          <cell r="F25" t="str">
            <v>PRESTACAO JURISDICIONAL NA JUSTICA FEDERAL</v>
          </cell>
          <cell r="G25" t="str">
            <v>2004</v>
          </cell>
          <cell r="H25" t="str">
            <v>ASSISTENCIA MEDICA E ODONTOLOGICA AOS SERVIDORES CIVIS, EMPR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30134400</v>
          </cell>
          <cell r="N25">
            <v>28560000</v>
          </cell>
          <cell r="O25">
            <v>4775700.4400000004</v>
          </cell>
          <cell r="P25">
            <v>4775700.4400000004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331</v>
          </cell>
          <cell r="E26" t="str">
            <v>0569</v>
          </cell>
          <cell r="F26" t="str">
            <v>PRESTACAO JURISDICIONAL NA JUSTICA FEDERAL</v>
          </cell>
          <cell r="G26" t="str">
            <v>00M1</v>
          </cell>
          <cell r="H26" t="str">
            <v>BENEFICIOS ASSISTENCIAIS DECORRENTES DO AUXILIO-FUNERAL E NA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102009.85</v>
          </cell>
          <cell r="N26">
            <v>102009.85</v>
          </cell>
          <cell r="O26">
            <v>102009.85</v>
          </cell>
          <cell r="P26">
            <v>102009.85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331</v>
          </cell>
          <cell r="E27" t="str">
            <v>0569</v>
          </cell>
          <cell r="F27" t="str">
            <v>PRESTACAO JURISDICIONAL NA JUSTICA FEDERAL</v>
          </cell>
          <cell r="G27" t="str">
            <v>2010</v>
          </cell>
          <cell r="H27" t="str">
            <v>ASSISTENCIA PRE-ESCOLAR AOS DEPENDENTES DOS SERVIDORES CIVIS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6987204</v>
          </cell>
          <cell r="N27">
            <v>6987204</v>
          </cell>
          <cell r="O27">
            <v>1625175</v>
          </cell>
          <cell r="P27">
            <v>1625175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2011</v>
          </cell>
          <cell r="H28" t="str">
            <v>AUXILIO-TRANSPORTE AOS SERVIDORES CIVIS, EMPREGADOS E MILITA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2972750</v>
          </cell>
          <cell r="N28">
            <v>2972749.92</v>
          </cell>
          <cell r="O28">
            <v>284919.94</v>
          </cell>
          <cell r="P28">
            <v>284919.94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2012</v>
          </cell>
          <cell r="H29" t="str">
            <v>AUXILIO-ALIMENTACAO AOS SERVIDORES CIVIS, EMPREGADOS E MILIT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48711936</v>
          </cell>
          <cell r="N29">
            <v>48711936</v>
          </cell>
          <cell r="O29">
            <v>12149067.619999999</v>
          </cell>
          <cell r="P29">
            <v>12149067.619999999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846</v>
          </cell>
          <cell r="E30" t="str">
            <v>0569</v>
          </cell>
          <cell r="F30" t="str">
            <v>PRESTACAO JURISDICIONAL NA JUSTICA FEDERAL</v>
          </cell>
          <cell r="G30" t="str">
            <v>09HB</v>
          </cell>
          <cell r="H30" t="str">
            <v>CONTRIBUICAO DA UNIAO, DE SUAS AUTARQUIAS E FUNDACOES PARA O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40000968.840000004</v>
          </cell>
          <cell r="N30">
            <v>40000968.840000004</v>
          </cell>
          <cell r="O30">
            <v>39997721.200000003</v>
          </cell>
          <cell r="P30">
            <v>39997721.200000003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09</v>
          </cell>
          <cell r="D31" t="str">
            <v>272</v>
          </cell>
          <cell r="E31" t="str">
            <v>0089</v>
          </cell>
          <cell r="F31" t="str">
            <v>PREVIDENCIA DE INATIVOS E PENSIONISTAS DA UNIAO</v>
          </cell>
          <cell r="G31" t="str">
            <v>0181</v>
          </cell>
          <cell r="H31" t="str">
            <v>APOSENTADORIAS E PENSOES - SERVIDORES CIVIS</v>
          </cell>
          <cell r="I31" t="str">
            <v>2</v>
          </cell>
          <cell r="J31" t="str">
            <v>0169</v>
          </cell>
          <cell r="K31" t="str">
            <v>CONTRIB.PATRONAL P/PLANO DE SEGURID.SOC.SERV.</v>
          </cell>
          <cell r="L31" t="str">
            <v>1</v>
          </cell>
          <cell r="M31">
            <v>47130738.939999998</v>
          </cell>
          <cell r="N31">
            <v>47130738.939999998</v>
          </cell>
          <cell r="O31">
            <v>47118793.490000002</v>
          </cell>
          <cell r="P31">
            <v>46686877.200000003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tabSelected="1" view="pageBreakPreview" zoomScale="66" zoomScaleNormal="85" zoomScaleSheetLayoutView="66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9" width="14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42795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+'[1]Access-Mar'!A10</f>
        <v>12101</v>
      </c>
      <c r="B10" s="38" t="str">
        <f>+'[1]Access-Mar'!B10</f>
        <v>JUSTICA FEDERAL DE PRIMEIRO GRAU</v>
      </c>
      <c r="C10" s="39" t="str">
        <f>CONCATENATE('[1]Access-Mar'!C10,".",'[1]Access-Mar'!D10)</f>
        <v>02.061</v>
      </c>
      <c r="D10" s="39" t="str">
        <f>CONCATENATE('[1]Access-Mar'!E10,".",'[1]Access-Mar'!G10)</f>
        <v>0569.4224</v>
      </c>
      <c r="E10" s="38" t="str">
        <f>+'[1]Access-Mar'!F10</f>
        <v>PRESTACAO JURISDICIONAL NA JUSTICA FEDERAL</v>
      </c>
      <c r="F10" s="40" t="str">
        <f>+'[1]Access-Mar'!H10</f>
        <v>ASSISTENCIA JURIDICA A PESSOAS CARENTES</v>
      </c>
      <c r="G10" s="37" t="str">
        <f>IF('[1]Access-Mar'!I10="1","F","S")</f>
        <v>F</v>
      </c>
      <c r="H10" s="37" t="str">
        <f>+'[1]Access-Mar'!J10</f>
        <v>0100</v>
      </c>
      <c r="I10" s="41" t="str">
        <f>+'[1]Access-Mar'!K10</f>
        <v>RECURSOS ORDINARIOS</v>
      </c>
      <c r="J10" s="37" t="str">
        <f>+'[1]Access-Mar'!L10</f>
        <v>3</v>
      </c>
      <c r="K10" s="42"/>
      <c r="L10" s="43"/>
      <c r="M10" s="43"/>
      <c r="N10" s="44">
        <f>K10+L10-M10</f>
        <v>0</v>
      </c>
      <c r="O10" s="42"/>
      <c r="P10" s="45">
        <f>'[1]Access-Mar'!M10</f>
        <v>28458359</v>
      </c>
      <c r="Q10" s="45"/>
      <c r="R10" s="45">
        <f>N10-O10+P10+Q10</f>
        <v>28458359</v>
      </c>
      <c r="S10" s="45">
        <f>'[1]Access-Mar'!N10</f>
        <v>28458357.420000002</v>
      </c>
      <c r="T10" s="46">
        <f>IF(R10&gt;0,S10/R10,0)</f>
        <v>0.9999999444802844</v>
      </c>
      <c r="U10" s="45">
        <f>'[1]Access-Mar'!O10</f>
        <v>7590801.8300000001</v>
      </c>
      <c r="V10" s="46">
        <f>IF(R10&gt;0,U10/R10,0)</f>
        <v>0.26673364511284714</v>
      </c>
      <c r="W10" s="45">
        <f>'[1]Access-Mar'!P10</f>
        <v>7489935.46</v>
      </c>
      <c r="X10" s="46">
        <f>IF(R10&gt;0,W10/R10,0)</f>
        <v>0.26318929563015209</v>
      </c>
    </row>
    <row r="11" spans="1:24" ht="30.75" customHeight="1" x14ac:dyDescent="0.2">
      <c r="A11" s="47" t="str">
        <f>+'[1]Access-Mar'!A11</f>
        <v>12101</v>
      </c>
      <c r="B11" s="48" t="str">
        <f>+'[1]Access-Mar'!B11</f>
        <v>JUSTICA FEDERAL DE PRIMEIRO GRAU</v>
      </c>
      <c r="C11" s="47" t="str">
        <f>CONCATENATE('[1]Access-Mar'!C11,".",'[1]Access-Mar'!D11)</f>
        <v>02.061</v>
      </c>
      <c r="D11" s="47" t="str">
        <f>CONCATENATE('[1]Access-Mar'!E11,".",'[1]Access-Mar'!G11)</f>
        <v>0569.4257</v>
      </c>
      <c r="E11" s="48" t="str">
        <f>+'[1]Access-Mar'!F11</f>
        <v>PRESTACAO JURISDICIONAL NA JUSTICA FEDERAL</v>
      </c>
      <c r="F11" s="49" t="str">
        <f>+'[1]Access-Mar'!H11</f>
        <v>JULGAMENTO DE CAUSAS NA JUSTICA FEDERAL</v>
      </c>
      <c r="G11" s="47" t="str">
        <f>IF('[1]Access-Mar'!I11="1","F","S")</f>
        <v>F</v>
      </c>
      <c r="H11" s="47" t="str">
        <f>+'[1]Access-Mar'!J11</f>
        <v>0100</v>
      </c>
      <c r="I11" s="48" t="str">
        <f>+'[1]Access-Mar'!K11</f>
        <v>RECURSOS ORDINARIOS</v>
      </c>
      <c r="J11" s="47" t="str">
        <f>+'[1]Access-Mar'!L11</f>
        <v>4</v>
      </c>
      <c r="K11" s="50"/>
      <c r="L11" s="50"/>
      <c r="M11" s="50"/>
      <c r="N11" s="51">
        <v>0</v>
      </c>
      <c r="O11" s="50"/>
      <c r="P11" s="52">
        <f>'[1]Access-Mar'!M11</f>
        <v>6550000</v>
      </c>
      <c r="Q11" s="52"/>
      <c r="R11" s="52">
        <f t="shared" ref="R11:R31" si="0">N11-O11+P11+Q11</f>
        <v>6550000</v>
      </c>
      <c r="S11" s="52">
        <f>'[1]Access-Mar'!N11</f>
        <v>0</v>
      </c>
      <c r="T11" s="53">
        <f t="shared" ref="T11:T32" si="1">IF(R11&gt;0,S11/R11,0)</f>
        <v>0</v>
      </c>
      <c r="U11" s="52">
        <f>'[1]Access-Mar'!O11</f>
        <v>0</v>
      </c>
      <c r="V11" s="53">
        <f t="shared" ref="V11:V32" si="2">IF(R11&gt;0,U11/R11,0)</f>
        <v>0</v>
      </c>
      <c r="W11" s="52">
        <f>'[1]Access-Mar'!P11</f>
        <v>0</v>
      </c>
      <c r="X11" s="53">
        <f t="shared" ref="X11:X32" si="3">IF(R11&gt;0,W11/R11,0)</f>
        <v>0</v>
      </c>
    </row>
    <row r="12" spans="1:24" ht="30.75" customHeight="1" x14ac:dyDescent="0.2">
      <c r="A12" s="47" t="str">
        <f>+'[1]Access-Mar'!A12</f>
        <v>12101</v>
      </c>
      <c r="B12" s="48" t="str">
        <f>+'[1]Access-Mar'!B12</f>
        <v>JUSTICA FEDERAL DE PRIMEIRO GRAU</v>
      </c>
      <c r="C12" s="47" t="str">
        <f>CONCATENATE('[1]Access-Mar'!C12,".",'[1]Access-Mar'!D12)</f>
        <v>02.061</v>
      </c>
      <c r="D12" s="47" t="str">
        <f>CONCATENATE('[1]Access-Mar'!E12,".",'[1]Access-Mar'!G12)</f>
        <v>0569.4257</v>
      </c>
      <c r="E12" s="48" t="str">
        <f>+'[1]Access-Mar'!F12</f>
        <v>PRESTACAO JURISDICIONAL NA JUSTICA FEDERAL</v>
      </c>
      <c r="F12" s="48" t="str">
        <f>+'[1]Access-Mar'!H12</f>
        <v>JULGAMENTO DE CAUSAS NA JUSTICA FEDERAL</v>
      </c>
      <c r="G12" s="47" t="str">
        <f>IF('[1]Access-Mar'!I12="1","F","S")</f>
        <v>F</v>
      </c>
      <c r="H12" s="47" t="str">
        <f>+'[1]Access-Mar'!J12</f>
        <v>0100</v>
      </c>
      <c r="I12" s="48" t="str">
        <f>+'[1]Access-Mar'!K12</f>
        <v>RECURSOS ORDINARIOS</v>
      </c>
      <c r="J12" s="47" t="str">
        <f>+'[1]Access-Mar'!L12</f>
        <v>3</v>
      </c>
      <c r="K12" s="52"/>
      <c r="L12" s="52"/>
      <c r="M12" s="52"/>
      <c r="N12" s="50">
        <v>0</v>
      </c>
      <c r="O12" s="52"/>
      <c r="P12" s="52">
        <f>'[1]Access-Mar'!M12</f>
        <v>153215466</v>
      </c>
      <c r="Q12" s="52"/>
      <c r="R12" s="52">
        <f t="shared" si="0"/>
        <v>153215466</v>
      </c>
      <c r="S12" s="52">
        <f>'[1]Access-Mar'!N12</f>
        <v>102074515.97</v>
      </c>
      <c r="T12" s="53">
        <f t="shared" si="1"/>
        <v>0.66621548486495485</v>
      </c>
      <c r="U12" s="52">
        <f>'[1]Access-Mar'!O12</f>
        <v>18089527.02</v>
      </c>
      <c r="V12" s="53">
        <f t="shared" si="2"/>
        <v>0.11806593350047312</v>
      </c>
      <c r="W12" s="52">
        <f>'[1]Access-Mar'!P12</f>
        <v>17014421.16</v>
      </c>
      <c r="X12" s="53">
        <f t="shared" si="3"/>
        <v>0.11104897961149693</v>
      </c>
    </row>
    <row r="13" spans="1:24" ht="30.75" customHeight="1" x14ac:dyDescent="0.2">
      <c r="A13" s="47" t="str">
        <f>+'[1]Access-Mar'!A13</f>
        <v>12101</v>
      </c>
      <c r="B13" s="48" t="str">
        <f>+'[1]Access-Mar'!B13</f>
        <v>JUSTICA FEDERAL DE PRIMEIRO GRAU</v>
      </c>
      <c r="C13" s="47" t="str">
        <f>CONCATENATE('[1]Access-Mar'!C13,".",'[1]Access-Mar'!D13)</f>
        <v>02.061</v>
      </c>
      <c r="D13" s="47" t="str">
        <f>CONCATENATE('[1]Access-Mar'!E13,".",'[1]Access-Mar'!G13)</f>
        <v>0569.4257</v>
      </c>
      <c r="E13" s="48" t="str">
        <f>+'[1]Access-Mar'!F13</f>
        <v>PRESTACAO JURISDICIONAL NA JUSTICA FEDERAL</v>
      </c>
      <c r="F13" s="48" t="str">
        <f>+'[1]Access-Mar'!H13</f>
        <v>JULGAMENTO DE CAUSAS NA JUSTICA FEDERAL</v>
      </c>
      <c r="G13" s="47" t="str">
        <f>IF('[1]Access-Mar'!I13="1","F","S")</f>
        <v>F</v>
      </c>
      <c r="H13" s="47" t="str">
        <f>+'[1]Access-Mar'!J13</f>
        <v>0127</v>
      </c>
      <c r="I13" s="48" t="str">
        <f>+'[1]Access-Mar'!K13</f>
        <v>CUSTAS E EMOLUMENTOS - PODER JUDICIARIO</v>
      </c>
      <c r="J13" s="47" t="str">
        <f>+'[1]Access-Mar'!L13</f>
        <v>3</v>
      </c>
      <c r="K13" s="52"/>
      <c r="L13" s="52"/>
      <c r="M13" s="52"/>
      <c r="N13" s="50">
        <v>0</v>
      </c>
      <c r="O13" s="52"/>
      <c r="P13" s="52">
        <f>'[1]Access-Mar'!M13</f>
        <v>22562454</v>
      </c>
      <c r="Q13" s="52"/>
      <c r="R13" s="52">
        <f t="shared" si="0"/>
        <v>22562454</v>
      </c>
      <c r="S13" s="52">
        <f>'[1]Access-Mar'!N13</f>
        <v>20385025.120000001</v>
      </c>
      <c r="T13" s="53">
        <f t="shared" si="1"/>
        <v>0.90349326008598185</v>
      </c>
      <c r="U13" s="52">
        <f>'[1]Access-Mar'!O13</f>
        <v>3307255.72</v>
      </c>
      <c r="V13" s="53">
        <f t="shared" si="2"/>
        <v>0.14658226981869971</v>
      </c>
      <c r="W13" s="52">
        <f>'[1]Access-Mar'!P13</f>
        <v>3307255.72</v>
      </c>
      <c r="X13" s="53">
        <f t="shared" si="3"/>
        <v>0.14658226981869971</v>
      </c>
    </row>
    <row r="14" spans="1:24" ht="30.75" customHeight="1" x14ac:dyDescent="0.2">
      <c r="A14" s="47" t="str">
        <f>+'[1]Access-Mar'!A14</f>
        <v>12101</v>
      </c>
      <c r="B14" s="48" t="str">
        <f>+'[1]Access-Mar'!B14</f>
        <v>JUSTICA FEDERAL DE PRIMEIRO GRAU</v>
      </c>
      <c r="C14" s="47" t="str">
        <f>CONCATENATE('[1]Access-Mar'!C14,".",'[1]Access-Mar'!D14)</f>
        <v>02.122</v>
      </c>
      <c r="D14" s="47" t="str">
        <f>CONCATENATE('[1]Access-Mar'!E14,".",'[1]Access-Mar'!G14)</f>
        <v>0569.11RQ</v>
      </c>
      <c r="E14" s="48" t="str">
        <f>+'[1]Access-Mar'!F14</f>
        <v>PRESTACAO JURISDICIONAL NA JUSTICA FEDERAL</v>
      </c>
      <c r="F14" s="48" t="str">
        <f>+'[1]Access-Mar'!H14</f>
        <v>REFORMA DO FORUM FEDERAL DE EXECUCOES FISCAIS DE SAO PAULO -</v>
      </c>
      <c r="G14" s="47" t="str">
        <f>IF('[1]Access-Mar'!I14="1","F","S")</f>
        <v>F</v>
      </c>
      <c r="H14" s="47" t="str">
        <f>+'[1]Access-Mar'!J14</f>
        <v>0100</v>
      </c>
      <c r="I14" s="48" t="str">
        <f>+'[1]Access-Mar'!K14</f>
        <v>RECURSOS ORDINARIOS</v>
      </c>
      <c r="J14" s="47" t="str">
        <f>+'[1]Access-Mar'!L14</f>
        <v>4</v>
      </c>
      <c r="K14" s="52"/>
      <c r="L14" s="52"/>
      <c r="M14" s="52"/>
      <c r="N14" s="50">
        <v>0</v>
      </c>
      <c r="O14" s="52"/>
      <c r="P14" s="52">
        <f>'[1]Access-Mar'!M14</f>
        <v>1670000</v>
      </c>
      <c r="Q14" s="52"/>
      <c r="R14" s="52">
        <f t="shared" si="0"/>
        <v>1670000</v>
      </c>
      <c r="S14" s="52">
        <f>'[1]Access-Mar'!N14</f>
        <v>0</v>
      </c>
      <c r="T14" s="53">
        <f t="shared" si="1"/>
        <v>0</v>
      </c>
      <c r="U14" s="52">
        <f>'[1]Access-Mar'!O14</f>
        <v>0</v>
      </c>
      <c r="V14" s="53">
        <f t="shared" si="2"/>
        <v>0</v>
      </c>
      <c r="W14" s="52">
        <f>'[1]Access-Mar'!P14</f>
        <v>0</v>
      </c>
      <c r="X14" s="53">
        <f t="shared" si="3"/>
        <v>0</v>
      </c>
    </row>
    <row r="15" spans="1:24" ht="30.75" customHeight="1" x14ac:dyDescent="0.2">
      <c r="A15" s="47" t="str">
        <f>+'[1]Access-Mar'!A15</f>
        <v>12101</v>
      </c>
      <c r="B15" s="48" t="str">
        <f>+'[1]Access-Mar'!B15</f>
        <v>JUSTICA FEDERAL DE PRIMEIRO GRAU</v>
      </c>
      <c r="C15" s="47" t="str">
        <f>CONCATENATE('[1]Access-Mar'!C15,".",'[1]Access-Mar'!D15)</f>
        <v>02.122</v>
      </c>
      <c r="D15" s="47" t="str">
        <f>CONCATENATE('[1]Access-Mar'!E15,".",'[1]Access-Mar'!G15)</f>
        <v>0569.12S9</v>
      </c>
      <c r="E15" s="48" t="str">
        <f>+'[1]Access-Mar'!F15</f>
        <v>PRESTACAO JURISDICIONAL NA JUSTICA FEDERAL</v>
      </c>
      <c r="F15" s="48" t="str">
        <f>+'[1]Access-Mar'!H15</f>
        <v>REFORMA DO FORUM FEDERAL CRIMINAL E PREVIDENCIARIO DE SAO PA</v>
      </c>
      <c r="G15" s="47" t="str">
        <f>IF('[1]Access-Mar'!I15="1","F","S")</f>
        <v>F</v>
      </c>
      <c r="H15" s="47" t="str">
        <f>+'[1]Access-Mar'!J15</f>
        <v>0100</v>
      </c>
      <c r="I15" s="48" t="str">
        <f>+'[1]Access-Mar'!K15</f>
        <v>RECURSOS ORDINARIOS</v>
      </c>
      <c r="J15" s="47" t="str">
        <f>+'[1]Access-Mar'!L15</f>
        <v>4</v>
      </c>
      <c r="K15" s="50"/>
      <c r="L15" s="50"/>
      <c r="M15" s="50"/>
      <c r="N15" s="50">
        <v>0</v>
      </c>
      <c r="O15" s="50"/>
      <c r="P15" s="52">
        <f>'[1]Access-Mar'!M15</f>
        <v>1950800</v>
      </c>
      <c r="Q15" s="52"/>
      <c r="R15" s="52">
        <f t="shared" si="0"/>
        <v>1950800</v>
      </c>
      <c r="S15" s="52">
        <f>'[1]Access-Mar'!N15</f>
        <v>0</v>
      </c>
      <c r="T15" s="53">
        <f t="shared" si="1"/>
        <v>0</v>
      </c>
      <c r="U15" s="52">
        <f>'[1]Access-Mar'!O15</f>
        <v>0</v>
      </c>
      <c r="V15" s="53">
        <f t="shared" si="2"/>
        <v>0</v>
      </c>
      <c r="W15" s="52">
        <f>'[1]Access-Mar'!P15</f>
        <v>0</v>
      </c>
      <c r="X15" s="53">
        <f t="shared" si="3"/>
        <v>0</v>
      </c>
    </row>
    <row r="16" spans="1:24" ht="30.75" customHeight="1" x14ac:dyDescent="0.2">
      <c r="A16" s="47" t="str">
        <f>+'[1]Access-Mar'!A16</f>
        <v>12101</v>
      </c>
      <c r="B16" s="48" t="str">
        <f>+'[1]Access-Mar'!B16</f>
        <v>JUSTICA FEDERAL DE PRIMEIRO GRAU</v>
      </c>
      <c r="C16" s="47" t="str">
        <f>CONCATENATE('[1]Access-Mar'!C16,".",'[1]Access-Mar'!D16)</f>
        <v>02.122</v>
      </c>
      <c r="D16" s="47" t="str">
        <f>CONCATENATE('[1]Access-Mar'!E16,".",'[1]Access-Mar'!G16)</f>
        <v>0569.13FR</v>
      </c>
      <c r="E16" s="48" t="str">
        <f>+'[1]Access-Mar'!F16</f>
        <v>PRESTACAO JURISDICIONAL NA JUSTICA FEDERAL</v>
      </c>
      <c r="F16" s="48" t="str">
        <f>+'[1]Access-Mar'!H16</f>
        <v>REFORMA DO FORUM FEDERAL DE RIBEIRAO PRETO - SP</v>
      </c>
      <c r="G16" s="47" t="str">
        <f>IF('[1]Access-Mar'!I16="1","F","S")</f>
        <v>F</v>
      </c>
      <c r="H16" s="47" t="str">
        <f>+'[1]Access-Mar'!J16</f>
        <v>0100</v>
      </c>
      <c r="I16" s="48" t="str">
        <f>+'[1]Access-Mar'!K16</f>
        <v>RECURSOS ORDINARIOS</v>
      </c>
      <c r="J16" s="47" t="str">
        <f>+'[1]Access-Mar'!L16</f>
        <v>4</v>
      </c>
      <c r="K16" s="52"/>
      <c r="L16" s="52"/>
      <c r="M16" s="52"/>
      <c r="N16" s="50">
        <v>0</v>
      </c>
      <c r="O16" s="52"/>
      <c r="P16" s="52">
        <f>'[1]Access-Mar'!M16</f>
        <v>2625300</v>
      </c>
      <c r="Q16" s="52"/>
      <c r="R16" s="52">
        <f t="shared" si="0"/>
        <v>2625300</v>
      </c>
      <c r="S16" s="52">
        <f>'[1]Access-Mar'!N16</f>
        <v>0</v>
      </c>
      <c r="T16" s="53">
        <f t="shared" si="1"/>
        <v>0</v>
      </c>
      <c r="U16" s="52">
        <f>'[1]Access-Mar'!O16</f>
        <v>0</v>
      </c>
      <c r="V16" s="53">
        <f t="shared" si="2"/>
        <v>0</v>
      </c>
      <c r="W16" s="52">
        <f>'[1]Access-Mar'!P16</f>
        <v>0</v>
      </c>
      <c r="X16" s="53">
        <f t="shared" si="3"/>
        <v>0</v>
      </c>
    </row>
    <row r="17" spans="1:24" ht="30.75" customHeight="1" x14ac:dyDescent="0.2">
      <c r="A17" s="47" t="str">
        <f>+'[1]Access-Mar'!A17</f>
        <v>12101</v>
      </c>
      <c r="B17" s="48" t="str">
        <f>+'[1]Access-Mar'!B17</f>
        <v>JUSTICA FEDERAL DE PRIMEIRO GRAU</v>
      </c>
      <c r="C17" s="47" t="str">
        <f>CONCATENATE('[1]Access-Mar'!C17,".",'[1]Access-Mar'!D17)</f>
        <v>02.122</v>
      </c>
      <c r="D17" s="47" t="str">
        <f>CONCATENATE('[1]Access-Mar'!E17,".",'[1]Access-Mar'!G17)</f>
        <v>0569.14YN</v>
      </c>
      <c r="E17" s="48" t="str">
        <f>+'[1]Access-Mar'!F17</f>
        <v>PRESTACAO JURISDICIONAL NA JUSTICA FEDERAL</v>
      </c>
      <c r="F17" s="48" t="str">
        <f>+'[1]Access-Mar'!H17</f>
        <v>REFORMA DO FORUM FEDERAL CIVEL DE SAO PAULO - SP</v>
      </c>
      <c r="G17" s="47" t="str">
        <f>IF('[1]Access-Mar'!I17="1","F","S")</f>
        <v>F</v>
      </c>
      <c r="H17" s="47" t="str">
        <f>+'[1]Access-Mar'!J17</f>
        <v>0100</v>
      </c>
      <c r="I17" s="48" t="str">
        <f>+'[1]Access-Mar'!K17</f>
        <v>RECURSOS ORDINARIOS</v>
      </c>
      <c r="J17" s="47" t="str">
        <f>+'[1]Access-Mar'!L17</f>
        <v>4</v>
      </c>
      <c r="K17" s="52"/>
      <c r="L17" s="52"/>
      <c r="M17" s="52"/>
      <c r="N17" s="50">
        <v>0</v>
      </c>
      <c r="O17" s="52"/>
      <c r="P17" s="52">
        <f>'[1]Access-Mar'!M17</f>
        <v>1180000</v>
      </c>
      <c r="Q17" s="52"/>
      <c r="R17" s="52">
        <f t="shared" si="0"/>
        <v>1180000</v>
      </c>
      <c r="S17" s="52">
        <f>'[1]Access-Mar'!N17</f>
        <v>0</v>
      </c>
      <c r="T17" s="53">
        <f t="shared" si="1"/>
        <v>0</v>
      </c>
      <c r="U17" s="52">
        <f>'[1]Access-Mar'!O17</f>
        <v>0</v>
      </c>
      <c r="V17" s="53">
        <f t="shared" si="2"/>
        <v>0</v>
      </c>
      <c r="W17" s="52">
        <f>'[1]Access-Mar'!P17</f>
        <v>0</v>
      </c>
      <c r="X17" s="53">
        <f t="shared" si="3"/>
        <v>0</v>
      </c>
    </row>
    <row r="18" spans="1:24" ht="30.75" customHeight="1" x14ac:dyDescent="0.2">
      <c r="A18" s="47" t="str">
        <f>+'[1]Access-Mar'!A18</f>
        <v>12101</v>
      </c>
      <c r="B18" s="48" t="str">
        <f>+'[1]Access-Mar'!B18</f>
        <v>JUSTICA FEDERAL DE PRIMEIRO GRAU</v>
      </c>
      <c r="C18" s="47" t="str">
        <f>CONCATENATE('[1]Access-Mar'!C18,".",'[1]Access-Mar'!D18)</f>
        <v>02.122</v>
      </c>
      <c r="D18" s="47" t="str">
        <f>CONCATENATE('[1]Access-Mar'!E18,".",'[1]Access-Mar'!G18)</f>
        <v>0569.14YO</v>
      </c>
      <c r="E18" s="48" t="str">
        <f>+'[1]Access-Mar'!F18</f>
        <v>PRESTACAO JURISDICIONAL NA JUSTICA FEDERAL</v>
      </c>
      <c r="F18" s="48" t="str">
        <f>+'[1]Access-Mar'!H18</f>
        <v>REFORMA DA SEDE ADMINISTRATIVA DA JUSTICA FEDERAL DE SAO PAU</v>
      </c>
      <c r="G18" s="47" t="str">
        <f>IF('[1]Access-Mar'!I18="1","F","S")</f>
        <v>F</v>
      </c>
      <c r="H18" s="47" t="str">
        <f>+'[1]Access-Mar'!J18</f>
        <v>0100</v>
      </c>
      <c r="I18" s="48" t="str">
        <f>+'[1]Access-Mar'!K18</f>
        <v>RECURSOS ORDINARIOS</v>
      </c>
      <c r="J18" s="47" t="str">
        <f>+'[1]Access-Mar'!L18</f>
        <v>4</v>
      </c>
      <c r="K18" s="52"/>
      <c r="L18" s="52"/>
      <c r="M18" s="52"/>
      <c r="N18" s="50">
        <v>0</v>
      </c>
      <c r="O18" s="52"/>
      <c r="P18" s="52">
        <f>'[1]Access-Mar'!M18</f>
        <v>1470000</v>
      </c>
      <c r="Q18" s="52"/>
      <c r="R18" s="52">
        <f t="shared" si="0"/>
        <v>1470000</v>
      </c>
      <c r="S18" s="52">
        <f>'[1]Access-Mar'!N18</f>
        <v>0</v>
      </c>
      <c r="T18" s="53">
        <f t="shared" si="1"/>
        <v>0</v>
      </c>
      <c r="U18" s="52">
        <f>'[1]Access-Mar'!O18</f>
        <v>0</v>
      </c>
      <c r="V18" s="53">
        <f t="shared" si="2"/>
        <v>0</v>
      </c>
      <c r="W18" s="52">
        <f>'[1]Access-Mar'!P18</f>
        <v>0</v>
      </c>
      <c r="X18" s="53">
        <f t="shared" si="3"/>
        <v>0</v>
      </c>
    </row>
    <row r="19" spans="1:24" ht="30.75" customHeight="1" x14ac:dyDescent="0.2">
      <c r="A19" s="47" t="str">
        <f>+'[1]Access-Mar'!A19</f>
        <v>12101</v>
      </c>
      <c r="B19" s="48" t="str">
        <f>+'[1]Access-Mar'!B19</f>
        <v>JUSTICA FEDERAL DE PRIMEIRO GRAU</v>
      </c>
      <c r="C19" s="47" t="str">
        <f>CONCATENATE('[1]Access-Mar'!C19,".",'[1]Access-Mar'!D19)</f>
        <v>02.122</v>
      </c>
      <c r="D19" s="47" t="str">
        <f>CONCATENATE('[1]Access-Mar'!E19,".",'[1]Access-Mar'!G19)</f>
        <v>0569.158T</v>
      </c>
      <c r="E19" s="48" t="str">
        <f>+'[1]Access-Mar'!F19</f>
        <v>PRESTACAO JURISDICIONAL NA JUSTICA FEDERAL</v>
      </c>
      <c r="F19" s="48" t="str">
        <f>+'[1]Access-Mar'!H19</f>
        <v>REFORMA DO JUIZADO ESPECIAL FEDERAL DE SAO PAULO - SP - 2. E</v>
      </c>
      <c r="G19" s="47" t="str">
        <f>IF('[1]Access-Mar'!I19="1","F","S")</f>
        <v>F</v>
      </c>
      <c r="H19" s="47" t="str">
        <f>+'[1]Access-Mar'!J19</f>
        <v>0100</v>
      </c>
      <c r="I19" s="48" t="str">
        <f>+'[1]Access-Mar'!K19</f>
        <v>RECURSOS ORDINARIOS</v>
      </c>
      <c r="J19" s="47" t="str">
        <f>+'[1]Access-Mar'!L19</f>
        <v>4</v>
      </c>
      <c r="K19" s="52"/>
      <c r="L19" s="52"/>
      <c r="M19" s="52"/>
      <c r="N19" s="50">
        <v>0</v>
      </c>
      <c r="O19" s="52"/>
      <c r="P19" s="52">
        <f>'[1]Access-Mar'!M19</f>
        <v>2000000</v>
      </c>
      <c r="Q19" s="52"/>
      <c r="R19" s="52">
        <f t="shared" si="0"/>
        <v>2000000</v>
      </c>
      <c r="S19" s="52">
        <f>'[1]Access-Mar'!N19</f>
        <v>0</v>
      </c>
      <c r="T19" s="53">
        <f t="shared" si="1"/>
        <v>0</v>
      </c>
      <c r="U19" s="52">
        <f>'[1]Access-Mar'!O19</f>
        <v>0</v>
      </c>
      <c r="V19" s="53">
        <f t="shared" si="2"/>
        <v>0</v>
      </c>
      <c r="W19" s="52">
        <f>'[1]Access-Mar'!P19</f>
        <v>0</v>
      </c>
      <c r="X19" s="53">
        <f t="shared" si="3"/>
        <v>0</v>
      </c>
    </row>
    <row r="20" spans="1:24" ht="30.75" customHeight="1" x14ac:dyDescent="0.2">
      <c r="A20" s="47" t="str">
        <f>+'[1]Access-Mar'!A20</f>
        <v>12101</v>
      </c>
      <c r="B20" s="48" t="str">
        <f>+'[1]Access-Mar'!B20</f>
        <v>JUSTICA FEDERAL DE PRIMEIRO GRAU</v>
      </c>
      <c r="C20" s="47" t="str">
        <f>CONCATENATE('[1]Access-Mar'!C20,".",'[1]Access-Mar'!D20)</f>
        <v>02.122</v>
      </c>
      <c r="D20" s="47" t="str">
        <f>CONCATENATE('[1]Access-Mar'!E20,".",'[1]Access-Mar'!G20)</f>
        <v>0569.15NX</v>
      </c>
      <c r="E20" s="48" t="str">
        <f>+'[1]Access-Mar'!F20</f>
        <v>PRESTACAO JURISDICIONAL NA JUSTICA FEDERAL</v>
      </c>
      <c r="F20" s="48" t="str">
        <f>+'[1]Access-Mar'!H20</f>
        <v>REFORMA DO FORUM FEDERAL DE SANTOS - SP</v>
      </c>
      <c r="G20" s="47" t="str">
        <f>IF('[1]Access-Mar'!I20="1","F","S")</f>
        <v>F</v>
      </c>
      <c r="H20" s="47" t="str">
        <f>+'[1]Access-Mar'!J20</f>
        <v>0100</v>
      </c>
      <c r="I20" s="48" t="str">
        <f>+'[1]Access-Mar'!K20</f>
        <v>RECURSOS ORDINARIOS</v>
      </c>
      <c r="J20" s="47" t="str">
        <f>+'[1]Access-Mar'!L20</f>
        <v>4</v>
      </c>
      <c r="K20" s="52"/>
      <c r="L20" s="52"/>
      <c r="M20" s="52"/>
      <c r="N20" s="50">
        <v>0</v>
      </c>
      <c r="O20" s="52"/>
      <c r="P20" s="52">
        <f>'[1]Access-Mar'!M20</f>
        <v>1410000</v>
      </c>
      <c r="Q20" s="52"/>
      <c r="R20" s="52">
        <f t="shared" si="0"/>
        <v>1410000</v>
      </c>
      <c r="S20" s="52">
        <f>'[1]Access-Mar'!N20</f>
        <v>0</v>
      </c>
      <c r="T20" s="53">
        <f t="shared" si="1"/>
        <v>0</v>
      </c>
      <c r="U20" s="52">
        <f>'[1]Access-Mar'!O20</f>
        <v>0</v>
      </c>
      <c r="V20" s="53">
        <f t="shared" si="2"/>
        <v>0</v>
      </c>
      <c r="W20" s="52">
        <f>'[1]Access-Mar'!P20</f>
        <v>0</v>
      </c>
      <c r="X20" s="53">
        <f t="shared" si="3"/>
        <v>0</v>
      </c>
    </row>
    <row r="21" spans="1:24" ht="30.75" customHeight="1" x14ac:dyDescent="0.2">
      <c r="A21" s="47" t="str">
        <f>+'[1]Access-Mar'!A21</f>
        <v>12101</v>
      </c>
      <c r="B21" s="48" t="str">
        <f>+'[1]Access-Mar'!B21</f>
        <v>JUSTICA FEDERAL DE PRIMEIRO GRAU</v>
      </c>
      <c r="C21" s="47" t="str">
        <f>CONCATENATE('[1]Access-Mar'!C21,".",'[1]Access-Mar'!D21)</f>
        <v>02.122</v>
      </c>
      <c r="D21" s="47" t="str">
        <f>CONCATENATE('[1]Access-Mar'!E21,".",'[1]Access-Mar'!G21)</f>
        <v>0569.20TP</v>
      </c>
      <c r="E21" s="48" t="str">
        <f>+'[1]Access-Mar'!F21</f>
        <v>PRESTACAO JURISDICIONAL NA JUSTICA FEDERAL</v>
      </c>
      <c r="F21" s="48" t="str">
        <f>+'[1]Access-Mar'!H21</f>
        <v>PESSOAL ATIVO DA UNIAO</v>
      </c>
      <c r="G21" s="47" t="str">
        <f>IF('[1]Access-Mar'!I21="1","F","S")</f>
        <v>F</v>
      </c>
      <c r="H21" s="47" t="str">
        <f>+'[1]Access-Mar'!J21</f>
        <v>0100</v>
      </c>
      <c r="I21" s="48" t="str">
        <f>+'[1]Access-Mar'!K21</f>
        <v>RECURSOS ORDINARIOS</v>
      </c>
      <c r="J21" s="47" t="str">
        <f>+'[1]Access-Mar'!L21</f>
        <v>1</v>
      </c>
      <c r="K21" s="52"/>
      <c r="L21" s="52"/>
      <c r="M21" s="52"/>
      <c r="N21" s="50">
        <v>0</v>
      </c>
      <c r="O21" s="52"/>
      <c r="P21" s="52">
        <f>'[1]Access-Mar'!M21</f>
        <v>250765411.59999999</v>
      </c>
      <c r="Q21" s="52"/>
      <c r="R21" s="52">
        <f t="shared" si="0"/>
        <v>250765411.59999999</v>
      </c>
      <c r="S21" s="52">
        <f>'[1]Access-Mar'!N21</f>
        <v>250765411.59999999</v>
      </c>
      <c r="T21" s="53">
        <f t="shared" si="1"/>
        <v>1</v>
      </c>
      <c r="U21" s="52">
        <f>'[1]Access-Mar'!O21</f>
        <v>250668195.78</v>
      </c>
      <c r="V21" s="53">
        <f t="shared" si="2"/>
        <v>0.99961232364790775</v>
      </c>
      <c r="W21" s="52">
        <f>'[1]Access-Mar'!P21</f>
        <v>248513889.31</v>
      </c>
      <c r="X21" s="53">
        <f t="shared" si="3"/>
        <v>0.99102140013794471</v>
      </c>
    </row>
    <row r="22" spans="1:24" ht="30.75" customHeight="1" x14ac:dyDescent="0.2">
      <c r="A22" s="47" t="str">
        <f>+'[1]Access-Mar'!A22</f>
        <v>12101</v>
      </c>
      <c r="B22" s="48" t="str">
        <f>+'[1]Access-Mar'!B22</f>
        <v>JUSTICA FEDERAL DE PRIMEIRO GRAU</v>
      </c>
      <c r="C22" s="47" t="str">
        <f>CONCATENATE('[1]Access-Mar'!C22,".",'[1]Access-Mar'!D22)</f>
        <v>02.122</v>
      </c>
      <c r="D22" s="47" t="str">
        <f>CONCATENATE('[1]Access-Mar'!E22,".",'[1]Access-Mar'!G22)</f>
        <v>0569.216H</v>
      </c>
      <c r="E22" s="48" t="str">
        <f>+'[1]Access-Mar'!F22</f>
        <v>PRESTACAO JURISDICIONAL NA JUSTICA FEDERAL</v>
      </c>
      <c r="F22" s="48" t="str">
        <f>+'[1]Access-Mar'!H22</f>
        <v>AJUDA DE CUSTO PARA MORADIA OU AUXILIO-MORADIA A AGENTES PUB</v>
      </c>
      <c r="G22" s="47" t="str">
        <f>IF('[1]Access-Mar'!I22="1","F","S")</f>
        <v>F</v>
      </c>
      <c r="H22" s="47" t="str">
        <f>+'[1]Access-Mar'!J22</f>
        <v>0100</v>
      </c>
      <c r="I22" s="48" t="str">
        <f>+'[1]Access-Mar'!K22</f>
        <v>RECURSOS ORDINARIOS</v>
      </c>
      <c r="J22" s="47" t="str">
        <f>+'[1]Access-Mar'!L22</f>
        <v>3</v>
      </c>
      <c r="K22" s="52"/>
      <c r="L22" s="52"/>
      <c r="M22" s="52"/>
      <c r="N22" s="50">
        <v>0</v>
      </c>
      <c r="O22" s="52"/>
      <c r="P22" s="52">
        <f>'[1]Access-Mar'!M22</f>
        <v>17147858</v>
      </c>
      <c r="Q22" s="52"/>
      <c r="R22" s="52">
        <f t="shared" si="0"/>
        <v>17147858</v>
      </c>
      <c r="S22" s="52">
        <f>'[1]Access-Mar'!N22</f>
        <v>4917905.7</v>
      </c>
      <c r="T22" s="53">
        <f t="shared" si="1"/>
        <v>0.28679416986074879</v>
      </c>
      <c r="U22" s="52">
        <f>'[1]Access-Mar'!O22</f>
        <v>4120710.68</v>
      </c>
      <c r="V22" s="53">
        <f t="shared" si="2"/>
        <v>0.24030468878387026</v>
      </c>
      <c r="W22" s="52">
        <f>'[1]Access-Mar'!P22</f>
        <v>4120710.68</v>
      </c>
      <c r="X22" s="53">
        <f t="shared" si="3"/>
        <v>0.24030468878387026</v>
      </c>
    </row>
    <row r="23" spans="1:24" ht="30.75" customHeight="1" x14ac:dyDescent="0.2">
      <c r="A23" s="47" t="str">
        <f>+'[1]Access-Mar'!A23</f>
        <v>12101</v>
      </c>
      <c r="B23" s="48" t="str">
        <f>+'[1]Access-Mar'!B23</f>
        <v>JUSTICA FEDERAL DE PRIMEIRO GRAU</v>
      </c>
      <c r="C23" s="47" t="str">
        <f>CONCATENATE('[1]Access-Mar'!C23,".",'[1]Access-Mar'!D23)</f>
        <v>02.131</v>
      </c>
      <c r="D23" s="47" t="str">
        <f>CONCATENATE('[1]Access-Mar'!E23,".",'[1]Access-Mar'!G23)</f>
        <v>0569.2549</v>
      </c>
      <c r="E23" s="48" t="str">
        <f>+'[1]Access-Mar'!F23</f>
        <v>PRESTACAO JURISDICIONAL NA JUSTICA FEDERAL</v>
      </c>
      <c r="F23" s="48" t="str">
        <f>+'[1]Access-Mar'!H23</f>
        <v>COMUNICACAO E DIVULGACAO INSTITUCIONAL</v>
      </c>
      <c r="G23" s="47" t="str">
        <f>IF('[1]Access-Mar'!I23="1","F","S")</f>
        <v>F</v>
      </c>
      <c r="H23" s="47" t="str">
        <f>+'[1]Access-Mar'!J23</f>
        <v>0100</v>
      </c>
      <c r="I23" s="48" t="str">
        <f>+'[1]Access-Mar'!K23</f>
        <v>RECURSOS ORDINARIOS</v>
      </c>
      <c r="J23" s="47" t="str">
        <f>+'[1]Access-Mar'!L23</f>
        <v>4</v>
      </c>
      <c r="K23" s="52"/>
      <c r="L23" s="52"/>
      <c r="M23" s="52"/>
      <c r="N23" s="50">
        <v>0</v>
      </c>
      <c r="O23" s="52"/>
      <c r="P23" s="52">
        <f>'[1]Access-Mar'!M23</f>
        <v>60000</v>
      </c>
      <c r="Q23" s="52"/>
      <c r="R23" s="52">
        <f t="shared" si="0"/>
        <v>60000</v>
      </c>
      <c r="S23" s="52">
        <f>'[1]Access-Mar'!N23</f>
        <v>0</v>
      </c>
      <c r="T23" s="53">
        <f t="shared" si="1"/>
        <v>0</v>
      </c>
      <c r="U23" s="52">
        <f>'[1]Access-Mar'!O23</f>
        <v>0</v>
      </c>
      <c r="V23" s="53">
        <f t="shared" si="2"/>
        <v>0</v>
      </c>
      <c r="W23" s="52">
        <f>'[1]Access-Mar'!P23</f>
        <v>0</v>
      </c>
      <c r="X23" s="53">
        <f t="shared" si="3"/>
        <v>0</v>
      </c>
    </row>
    <row r="24" spans="1:24" ht="30.75" customHeight="1" x14ac:dyDescent="0.2">
      <c r="A24" s="47" t="str">
        <f>+'[1]Access-Mar'!A24</f>
        <v>12101</v>
      </c>
      <c r="B24" s="48" t="str">
        <f>+'[1]Access-Mar'!B24</f>
        <v>JUSTICA FEDERAL DE PRIMEIRO GRAU</v>
      </c>
      <c r="C24" s="47" t="str">
        <f>CONCATENATE('[1]Access-Mar'!C24,".",'[1]Access-Mar'!D24)</f>
        <v>02.131</v>
      </c>
      <c r="D24" s="47" t="str">
        <f>CONCATENATE('[1]Access-Mar'!E24,".",'[1]Access-Mar'!G24)</f>
        <v>0569.2549</v>
      </c>
      <c r="E24" s="48" t="str">
        <f>+'[1]Access-Mar'!F24</f>
        <v>PRESTACAO JURISDICIONAL NA JUSTICA FEDERAL</v>
      </c>
      <c r="F24" s="48" t="str">
        <f>+'[1]Access-Mar'!H24</f>
        <v>COMUNICACAO E DIVULGACAO INSTITUCIONAL</v>
      </c>
      <c r="G24" s="47" t="str">
        <f>IF('[1]Access-Mar'!I24="1","F","S")</f>
        <v>F</v>
      </c>
      <c r="H24" s="47" t="str">
        <f>+'[1]Access-Mar'!J24</f>
        <v>0100</v>
      </c>
      <c r="I24" s="48" t="str">
        <f>+'[1]Access-Mar'!K24</f>
        <v>RECURSOS ORDINARIOS</v>
      </c>
      <c r="J24" s="47" t="str">
        <f>+'[1]Access-Mar'!L24</f>
        <v>3</v>
      </c>
      <c r="K24" s="52"/>
      <c r="L24" s="52"/>
      <c r="M24" s="52"/>
      <c r="N24" s="50">
        <v>0</v>
      </c>
      <c r="O24" s="52"/>
      <c r="P24" s="52">
        <f>'[1]Access-Mar'!M24</f>
        <v>30000</v>
      </c>
      <c r="Q24" s="52"/>
      <c r="R24" s="52">
        <f t="shared" si="0"/>
        <v>30000</v>
      </c>
      <c r="S24" s="52">
        <f>'[1]Access-Mar'!N24</f>
        <v>0</v>
      </c>
      <c r="T24" s="53">
        <f t="shared" si="1"/>
        <v>0</v>
      </c>
      <c r="U24" s="52">
        <f>'[1]Access-Mar'!O24</f>
        <v>0</v>
      </c>
      <c r="V24" s="53">
        <f t="shared" si="2"/>
        <v>0</v>
      </c>
      <c r="W24" s="52">
        <f>'[1]Access-Mar'!P24</f>
        <v>0</v>
      </c>
      <c r="X24" s="53">
        <f t="shared" si="3"/>
        <v>0</v>
      </c>
    </row>
    <row r="25" spans="1:24" ht="30.75" customHeight="1" x14ac:dyDescent="0.2">
      <c r="A25" s="47" t="str">
        <f>+'[1]Access-Mar'!A25</f>
        <v>12101</v>
      </c>
      <c r="B25" s="48" t="str">
        <f>+'[1]Access-Mar'!B25</f>
        <v>JUSTICA FEDERAL DE PRIMEIRO GRAU</v>
      </c>
      <c r="C25" s="47" t="str">
        <f>CONCATENATE('[1]Access-Mar'!C25,".",'[1]Access-Mar'!D25)</f>
        <v>02.301</v>
      </c>
      <c r="D25" s="47" t="str">
        <f>CONCATENATE('[1]Access-Mar'!E25,".",'[1]Access-Mar'!G25)</f>
        <v>0569.2004</v>
      </c>
      <c r="E25" s="48" t="str">
        <f>+'[1]Access-Mar'!F25</f>
        <v>PRESTACAO JURISDICIONAL NA JUSTICA FEDERAL</v>
      </c>
      <c r="F25" s="48" t="str">
        <f>+'[1]Access-Mar'!H25</f>
        <v>ASSISTENCIA MEDICA E ODONTOLOGICA AOS SERVIDORES CIVIS, EMPR</v>
      </c>
      <c r="G25" s="47" t="str">
        <f>IF('[1]Access-Mar'!I25="1","F","S")</f>
        <v>S</v>
      </c>
      <c r="H25" s="47" t="str">
        <f>+'[1]Access-Mar'!J25</f>
        <v>0100</v>
      </c>
      <c r="I25" s="48" t="str">
        <f>+'[1]Access-Mar'!K25</f>
        <v>RECURSOS ORDINARIOS</v>
      </c>
      <c r="J25" s="47" t="str">
        <f>+'[1]Access-Mar'!L25</f>
        <v>3</v>
      </c>
      <c r="K25" s="52"/>
      <c r="L25" s="52"/>
      <c r="M25" s="52"/>
      <c r="N25" s="50">
        <v>0</v>
      </c>
      <c r="O25" s="52"/>
      <c r="P25" s="52">
        <f>'[1]Access-Mar'!M25</f>
        <v>30134400</v>
      </c>
      <c r="Q25" s="52"/>
      <c r="R25" s="52">
        <f t="shared" si="0"/>
        <v>30134400</v>
      </c>
      <c r="S25" s="52">
        <f>'[1]Access-Mar'!N25</f>
        <v>28560000</v>
      </c>
      <c r="T25" s="53">
        <f t="shared" si="1"/>
        <v>0.94775406180312205</v>
      </c>
      <c r="U25" s="52">
        <f>'[1]Access-Mar'!O25</f>
        <v>4775700.4400000004</v>
      </c>
      <c r="V25" s="53">
        <f t="shared" si="2"/>
        <v>0.15848002415843687</v>
      </c>
      <c r="W25" s="52">
        <f>'[1]Access-Mar'!P25</f>
        <v>4775700.4400000004</v>
      </c>
      <c r="X25" s="53">
        <f t="shared" si="3"/>
        <v>0.15848002415843687</v>
      </c>
    </row>
    <row r="26" spans="1:24" ht="30.75" customHeight="1" x14ac:dyDescent="0.2">
      <c r="A26" s="47" t="str">
        <f>+'[1]Access-Mar'!A26</f>
        <v>12101</v>
      </c>
      <c r="B26" s="48" t="str">
        <f>+'[1]Access-Mar'!B26</f>
        <v>JUSTICA FEDERAL DE PRIMEIRO GRAU</v>
      </c>
      <c r="C26" s="47" t="str">
        <f>CONCATENATE('[1]Access-Mar'!C26,".",'[1]Access-Mar'!D26)</f>
        <v>02.331</v>
      </c>
      <c r="D26" s="47" t="str">
        <f>CONCATENATE('[1]Access-Mar'!E26,".",'[1]Access-Mar'!G26)</f>
        <v>0569.00M1</v>
      </c>
      <c r="E26" s="48" t="str">
        <f>+'[1]Access-Mar'!F26</f>
        <v>PRESTACAO JURISDICIONAL NA JUSTICA FEDERAL</v>
      </c>
      <c r="F26" s="48" t="str">
        <f>+'[1]Access-Mar'!H26</f>
        <v>BENEFICIOS ASSISTENCIAIS DECORRENTES DO AUXILIO-FUNERAL E NA</v>
      </c>
      <c r="G26" s="47" t="str">
        <f>IF('[1]Access-Mar'!I26="1","F","S")</f>
        <v>F</v>
      </c>
      <c r="H26" s="47" t="str">
        <f>+'[1]Access-Mar'!J26</f>
        <v>0100</v>
      </c>
      <c r="I26" s="48" t="str">
        <f>+'[1]Access-Mar'!K26</f>
        <v>RECURSOS ORDINARIOS</v>
      </c>
      <c r="J26" s="47" t="str">
        <f>+'[1]Access-Mar'!L26</f>
        <v>3</v>
      </c>
      <c r="K26" s="52"/>
      <c r="L26" s="52"/>
      <c r="M26" s="52"/>
      <c r="N26" s="50">
        <v>0</v>
      </c>
      <c r="O26" s="52"/>
      <c r="P26" s="52">
        <f>'[1]Access-Mar'!M26</f>
        <v>102009.85</v>
      </c>
      <c r="Q26" s="52"/>
      <c r="R26" s="52">
        <f t="shared" si="0"/>
        <v>102009.85</v>
      </c>
      <c r="S26" s="52">
        <f>'[1]Access-Mar'!N26</f>
        <v>102009.85</v>
      </c>
      <c r="T26" s="53">
        <f t="shared" si="1"/>
        <v>1</v>
      </c>
      <c r="U26" s="52">
        <f>'[1]Access-Mar'!O26</f>
        <v>102009.85</v>
      </c>
      <c r="V26" s="53">
        <f t="shared" si="2"/>
        <v>1</v>
      </c>
      <c r="W26" s="52">
        <f>'[1]Access-Mar'!P26</f>
        <v>102009.85</v>
      </c>
      <c r="X26" s="53">
        <f t="shared" si="3"/>
        <v>1</v>
      </c>
    </row>
    <row r="27" spans="1:24" ht="30.75" customHeight="1" x14ac:dyDescent="0.2">
      <c r="A27" s="47" t="str">
        <f>+'[1]Access-Mar'!A27</f>
        <v>12101</v>
      </c>
      <c r="B27" s="48" t="str">
        <f>+'[1]Access-Mar'!B27</f>
        <v>JUSTICA FEDERAL DE PRIMEIRO GRAU</v>
      </c>
      <c r="C27" s="47" t="str">
        <f>CONCATENATE('[1]Access-Mar'!C27,".",'[1]Access-Mar'!D27)</f>
        <v>02.331</v>
      </c>
      <c r="D27" s="47" t="str">
        <f>CONCATENATE('[1]Access-Mar'!E27,".",'[1]Access-Mar'!G27)</f>
        <v>0569.2010</v>
      </c>
      <c r="E27" s="48" t="str">
        <f>+'[1]Access-Mar'!F27</f>
        <v>PRESTACAO JURISDICIONAL NA JUSTICA FEDERAL</v>
      </c>
      <c r="F27" s="48" t="str">
        <f>+'[1]Access-Mar'!H27</f>
        <v>ASSISTENCIA PRE-ESCOLAR AOS DEPENDENTES DOS SERVIDORES CIVIS</v>
      </c>
      <c r="G27" s="47" t="str">
        <f>IF('[1]Access-Mar'!I27="1","F","S")</f>
        <v>F</v>
      </c>
      <c r="H27" s="47" t="str">
        <f>+'[1]Access-Mar'!J27</f>
        <v>0100</v>
      </c>
      <c r="I27" s="48" t="str">
        <f>+'[1]Access-Mar'!K27</f>
        <v>RECURSOS ORDINARIOS</v>
      </c>
      <c r="J27" s="47" t="str">
        <f>+'[1]Access-Mar'!L27</f>
        <v>3</v>
      </c>
      <c r="K27" s="52"/>
      <c r="L27" s="52"/>
      <c r="M27" s="52"/>
      <c r="N27" s="50">
        <v>0</v>
      </c>
      <c r="O27" s="52"/>
      <c r="P27" s="52">
        <f>'[1]Access-Mar'!M27</f>
        <v>6987204</v>
      </c>
      <c r="Q27" s="52"/>
      <c r="R27" s="52">
        <f t="shared" si="0"/>
        <v>6987204</v>
      </c>
      <c r="S27" s="52">
        <f>'[1]Access-Mar'!N27</f>
        <v>6987204</v>
      </c>
      <c r="T27" s="53">
        <f t="shared" si="1"/>
        <v>1</v>
      </c>
      <c r="U27" s="52">
        <f>'[1]Access-Mar'!O27</f>
        <v>1625175</v>
      </c>
      <c r="V27" s="53">
        <f t="shared" si="2"/>
        <v>0.23259303721488594</v>
      </c>
      <c r="W27" s="52">
        <f>'[1]Access-Mar'!P27</f>
        <v>1625175</v>
      </c>
      <c r="X27" s="53">
        <f t="shared" si="3"/>
        <v>0.23259303721488594</v>
      </c>
    </row>
    <row r="28" spans="1:24" ht="30.75" customHeight="1" x14ac:dyDescent="0.2">
      <c r="A28" s="47" t="str">
        <f>+'[1]Access-Mar'!A28</f>
        <v>12101</v>
      </c>
      <c r="B28" s="48" t="str">
        <f>+'[1]Access-Mar'!B28</f>
        <v>JUSTICA FEDERAL DE PRIMEIRO GRAU</v>
      </c>
      <c r="C28" s="47" t="str">
        <f>CONCATENATE('[1]Access-Mar'!C28,".",'[1]Access-Mar'!D28)</f>
        <v>02.331</v>
      </c>
      <c r="D28" s="47" t="str">
        <f>CONCATENATE('[1]Access-Mar'!E28,".",'[1]Access-Mar'!G28)</f>
        <v>0569.2011</v>
      </c>
      <c r="E28" s="48" t="str">
        <f>+'[1]Access-Mar'!F28</f>
        <v>PRESTACAO JURISDICIONAL NA JUSTICA FEDERAL</v>
      </c>
      <c r="F28" s="48" t="str">
        <f>+'[1]Access-Mar'!H28</f>
        <v>AUXILIO-TRANSPORTE AOS SERVIDORES CIVIS, EMPREGADOS E MILITA</v>
      </c>
      <c r="G28" s="47" t="str">
        <f>IF('[1]Access-Mar'!I28="1","F","S")</f>
        <v>F</v>
      </c>
      <c r="H28" s="47" t="str">
        <f>+'[1]Access-Mar'!J28</f>
        <v>0100</v>
      </c>
      <c r="I28" s="48" t="str">
        <f>+'[1]Access-Mar'!K28</f>
        <v>RECURSOS ORDINARIOS</v>
      </c>
      <c r="J28" s="47" t="str">
        <f>+'[1]Access-Mar'!L28</f>
        <v>3</v>
      </c>
      <c r="K28" s="52"/>
      <c r="L28" s="52"/>
      <c r="M28" s="52"/>
      <c r="N28" s="50">
        <v>0</v>
      </c>
      <c r="O28" s="52"/>
      <c r="P28" s="52">
        <f>'[1]Access-Mar'!M28</f>
        <v>2972750</v>
      </c>
      <c r="Q28" s="52"/>
      <c r="R28" s="52">
        <f t="shared" si="0"/>
        <v>2972750</v>
      </c>
      <c r="S28" s="52">
        <f>'[1]Access-Mar'!N28</f>
        <v>2972749.92</v>
      </c>
      <c r="T28" s="53">
        <f t="shared" si="1"/>
        <v>0.99999997308889077</v>
      </c>
      <c r="U28" s="52">
        <f>'[1]Access-Mar'!O28</f>
        <v>284919.94</v>
      </c>
      <c r="V28" s="53">
        <f t="shared" si="2"/>
        <v>9.5843895383062816E-2</v>
      </c>
      <c r="W28" s="52">
        <f>'[1]Access-Mar'!P28</f>
        <v>284919.94</v>
      </c>
      <c r="X28" s="53">
        <f t="shared" si="3"/>
        <v>9.5843895383062816E-2</v>
      </c>
    </row>
    <row r="29" spans="1:24" ht="30.75" customHeight="1" x14ac:dyDescent="0.2">
      <c r="A29" s="47" t="str">
        <f>+'[1]Access-Mar'!A29</f>
        <v>12101</v>
      </c>
      <c r="B29" s="48" t="str">
        <f>+'[1]Access-Mar'!B29</f>
        <v>JUSTICA FEDERAL DE PRIMEIRO GRAU</v>
      </c>
      <c r="C29" s="47" t="str">
        <f>CONCATENATE('[1]Access-Mar'!C29,".",'[1]Access-Mar'!D29)</f>
        <v>02.331</v>
      </c>
      <c r="D29" s="47" t="str">
        <f>CONCATENATE('[1]Access-Mar'!E29,".",'[1]Access-Mar'!G29)</f>
        <v>0569.2012</v>
      </c>
      <c r="E29" s="48" t="str">
        <f>+'[1]Access-Mar'!F29</f>
        <v>PRESTACAO JURISDICIONAL NA JUSTICA FEDERAL</v>
      </c>
      <c r="F29" s="48" t="str">
        <f>+'[1]Access-Mar'!H29</f>
        <v>AUXILIO-ALIMENTACAO AOS SERVIDORES CIVIS, EMPREGADOS E MILIT</v>
      </c>
      <c r="G29" s="47" t="str">
        <f>IF('[1]Access-Mar'!I29="1","F","S")</f>
        <v>F</v>
      </c>
      <c r="H29" s="47" t="str">
        <f>+'[1]Access-Mar'!J29</f>
        <v>0100</v>
      </c>
      <c r="I29" s="48" t="str">
        <f>+'[1]Access-Mar'!K29</f>
        <v>RECURSOS ORDINARIOS</v>
      </c>
      <c r="J29" s="47" t="str">
        <f>+'[1]Access-Mar'!L29</f>
        <v>3</v>
      </c>
      <c r="K29" s="52"/>
      <c r="L29" s="52"/>
      <c r="M29" s="52"/>
      <c r="N29" s="50">
        <v>0</v>
      </c>
      <c r="O29" s="52"/>
      <c r="P29" s="52">
        <f>'[1]Access-Mar'!M29</f>
        <v>48711936</v>
      </c>
      <c r="Q29" s="52"/>
      <c r="R29" s="52">
        <f t="shared" si="0"/>
        <v>48711936</v>
      </c>
      <c r="S29" s="52">
        <f>'[1]Access-Mar'!N29</f>
        <v>48711936</v>
      </c>
      <c r="T29" s="53">
        <f t="shared" si="1"/>
        <v>1</v>
      </c>
      <c r="U29" s="52">
        <f>'[1]Access-Mar'!O29</f>
        <v>12149067.619999999</v>
      </c>
      <c r="V29" s="53">
        <f t="shared" si="2"/>
        <v>0.24940637998867463</v>
      </c>
      <c r="W29" s="52">
        <f>'[1]Access-Mar'!P29</f>
        <v>12149067.619999999</v>
      </c>
      <c r="X29" s="53">
        <f t="shared" si="3"/>
        <v>0.24940637998867463</v>
      </c>
    </row>
    <row r="30" spans="1:24" ht="30.75" customHeight="1" x14ac:dyDescent="0.2">
      <c r="A30" s="47" t="str">
        <f>+'[1]Access-Mar'!A30</f>
        <v>12101</v>
      </c>
      <c r="B30" s="48" t="str">
        <f>+'[1]Access-Mar'!B30</f>
        <v>JUSTICA FEDERAL DE PRIMEIRO GRAU</v>
      </c>
      <c r="C30" s="47" t="str">
        <f>CONCATENATE('[1]Access-Mar'!C30,".",'[1]Access-Mar'!D30)</f>
        <v>02.846</v>
      </c>
      <c r="D30" s="47" t="str">
        <f>CONCATENATE('[1]Access-Mar'!E30,".",'[1]Access-Mar'!G30)</f>
        <v>0569.09HB</v>
      </c>
      <c r="E30" s="48" t="str">
        <f>+'[1]Access-Mar'!F30</f>
        <v>PRESTACAO JURISDICIONAL NA JUSTICA FEDERAL</v>
      </c>
      <c r="F30" s="48" t="str">
        <f>+'[1]Access-Mar'!H30</f>
        <v>CONTRIBUICAO DA UNIAO, DE SUAS AUTARQUIAS E FUNDACOES PARA O</v>
      </c>
      <c r="G30" s="47" t="str">
        <f>IF('[1]Access-Mar'!I30="1","F","S")</f>
        <v>F</v>
      </c>
      <c r="H30" s="47" t="str">
        <f>+'[1]Access-Mar'!J30</f>
        <v>0100</v>
      </c>
      <c r="I30" s="48" t="str">
        <f>+'[1]Access-Mar'!K30</f>
        <v>RECURSOS ORDINARIOS</v>
      </c>
      <c r="J30" s="47" t="str">
        <f>+'[1]Access-Mar'!L30</f>
        <v>1</v>
      </c>
      <c r="K30" s="52"/>
      <c r="L30" s="52"/>
      <c r="M30" s="52"/>
      <c r="N30" s="50">
        <v>0</v>
      </c>
      <c r="O30" s="52"/>
      <c r="P30" s="52">
        <f>'[1]Access-Mar'!M30</f>
        <v>40000968.840000004</v>
      </c>
      <c r="Q30" s="52"/>
      <c r="R30" s="52">
        <f t="shared" si="0"/>
        <v>40000968.840000004</v>
      </c>
      <c r="S30" s="52">
        <f>'[1]Access-Mar'!N30</f>
        <v>40000968.840000004</v>
      </c>
      <c r="T30" s="53">
        <f t="shared" si="1"/>
        <v>1</v>
      </c>
      <c r="U30" s="52">
        <f>'[1]Access-Mar'!O30</f>
        <v>39997721.200000003</v>
      </c>
      <c r="V30" s="53">
        <f t="shared" si="2"/>
        <v>0.99991881096647961</v>
      </c>
      <c r="W30" s="52">
        <f>'[1]Access-Mar'!P30</f>
        <v>39997721.200000003</v>
      </c>
      <c r="X30" s="53">
        <f t="shared" si="3"/>
        <v>0.99991881096647961</v>
      </c>
    </row>
    <row r="31" spans="1:24" ht="30.75" customHeight="1" thickBot="1" x14ac:dyDescent="0.25">
      <c r="A31" s="47" t="str">
        <f>+'[1]Access-Mar'!A31</f>
        <v>12101</v>
      </c>
      <c r="B31" s="48" t="str">
        <f>+'[1]Access-Mar'!B31</f>
        <v>JUSTICA FEDERAL DE PRIMEIRO GRAU</v>
      </c>
      <c r="C31" s="47" t="str">
        <f>CONCATENATE('[1]Access-Mar'!C31,".",'[1]Access-Mar'!D31)</f>
        <v>09.272</v>
      </c>
      <c r="D31" s="47" t="str">
        <f>CONCATENATE('[1]Access-Mar'!E31,".",'[1]Access-Mar'!G31)</f>
        <v>0089.0181</v>
      </c>
      <c r="E31" s="48" t="str">
        <f>+'[1]Access-Mar'!F31</f>
        <v>PREVIDENCIA DE INATIVOS E PENSIONISTAS DA UNIAO</v>
      </c>
      <c r="F31" s="48" t="str">
        <f>+'[1]Access-Mar'!H31</f>
        <v>APOSENTADORIAS E PENSOES - SERVIDORES CIVIS</v>
      </c>
      <c r="G31" s="47" t="str">
        <f>IF('[1]Access-Mar'!I31="1","F","S")</f>
        <v>S</v>
      </c>
      <c r="H31" s="47" t="str">
        <f>+'[1]Access-Mar'!J31</f>
        <v>0169</v>
      </c>
      <c r="I31" s="48" t="str">
        <f>+'[1]Access-Mar'!K31</f>
        <v>CONTRIB.PATRONAL P/PLANO DE SEGURID.SOC.SERV.</v>
      </c>
      <c r="J31" s="47" t="str">
        <f>+'[1]Access-Mar'!L31</f>
        <v>1</v>
      </c>
      <c r="K31" s="52"/>
      <c r="L31" s="52"/>
      <c r="M31" s="52"/>
      <c r="N31" s="50">
        <v>0</v>
      </c>
      <c r="O31" s="52"/>
      <c r="P31" s="52">
        <f>'[1]Access-Mar'!M31</f>
        <v>47130738.939999998</v>
      </c>
      <c r="Q31" s="52"/>
      <c r="R31" s="52">
        <f t="shared" si="0"/>
        <v>47130738.939999998</v>
      </c>
      <c r="S31" s="52">
        <f>'[1]Access-Mar'!N31</f>
        <v>47130738.939999998</v>
      </c>
      <c r="T31" s="53">
        <f t="shared" si="1"/>
        <v>1</v>
      </c>
      <c r="U31" s="52">
        <f>'[1]Access-Mar'!O31</f>
        <v>47118793.490000002</v>
      </c>
      <c r="V31" s="53">
        <f t="shared" si="2"/>
        <v>0.99974654651574202</v>
      </c>
      <c r="W31" s="52">
        <f>'[1]Access-Mar'!P31</f>
        <v>46686877.200000003</v>
      </c>
      <c r="X31" s="53">
        <f t="shared" si="3"/>
        <v>0.99058233013140207</v>
      </c>
    </row>
    <row r="32" spans="1:24" ht="30.75" customHeight="1" thickBot="1" x14ac:dyDescent="0.25">
      <c r="A32" s="14" t="s">
        <v>48</v>
      </c>
      <c r="B32" s="54"/>
      <c r="C32" s="54"/>
      <c r="D32" s="54"/>
      <c r="E32" s="54"/>
      <c r="F32" s="54"/>
      <c r="G32" s="54"/>
      <c r="H32" s="54"/>
      <c r="I32" s="54"/>
      <c r="J32" s="15"/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6">
        <f>SUM(P10:P31)</f>
        <v>667135656.23000002</v>
      </c>
      <c r="Q32" s="56">
        <f>SUM(Q10:Q31)</f>
        <v>0</v>
      </c>
      <c r="R32" s="56">
        <f>SUM(R10:R31)</f>
        <v>667135656.23000002</v>
      </c>
      <c r="S32" s="56">
        <f>SUM(S10:S31)</f>
        <v>581066823.36000013</v>
      </c>
      <c r="T32" s="57">
        <f t="shared" si="1"/>
        <v>0.87098750896275434</v>
      </c>
      <c r="U32" s="56">
        <f>SUM(U10:U31)</f>
        <v>389829878.57000005</v>
      </c>
      <c r="V32" s="57">
        <f t="shared" si="2"/>
        <v>0.58433374821087858</v>
      </c>
      <c r="W32" s="56">
        <f>SUM(W10:W31)</f>
        <v>386067683.57999998</v>
      </c>
      <c r="X32" s="57">
        <f t="shared" si="3"/>
        <v>0.57869442290294892</v>
      </c>
    </row>
    <row r="33" spans="1:24" ht="12.75" x14ac:dyDescent="0.2">
      <c r="A33" s="2" t="s">
        <v>49</v>
      </c>
      <c r="B33" s="2"/>
      <c r="C33" s="2"/>
      <c r="D33" s="2"/>
      <c r="E33" s="2"/>
      <c r="F33" s="2"/>
      <c r="G33" s="2"/>
      <c r="H33" s="3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2"/>
      <c r="W33" s="4"/>
      <c r="X33" s="2"/>
    </row>
    <row r="34" spans="1:24" ht="12.75" x14ac:dyDescent="0.2">
      <c r="A34" s="2" t="s">
        <v>50</v>
      </c>
      <c r="B34" s="58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</sheetData>
  <mergeCells count="17">
    <mergeCell ref="A32:J3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2017-10-17T21:25:06Z</dcterms:created>
  <dcterms:modified xsi:type="dcterms:W3CDTF">2017-10-17T21:25:34Z</dcterms:modified>
</cp:coreProperties>
</file>