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/>
  </bookViews>
  <sheets>
    <sheet name="Jan" sheetId="1" r:id="rId1"/>
    <sheet name="Fev" sheetId="3" state="hidden" r:id="rId2"/>
    <sheet name="Mar" sheetId="26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Dez!$A$1:$X$41</definedName>
    <definedName name="_xlnm.Print_Area" localSheetId="1">Fev!$A$1:$X$34</definedName>
    <definedName name="_xlnm.Print_Area" localSheetId="0">Jan!$A$1:$X$31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Mar!$A$1:$X$34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30" i="2" l="1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38" i="26"/>
  <c r="U38" i="26"/>
  <c r="S38" i="26"/>
  <c r="R38" i="26"/>
  <c r="P38" i="26"/>
  <c r="W37" i="26"/>
  <c r="U37" i="26"/>
  <c r="S37" i="26"/>
  <c r="R37" i="26"/>
  <c r="P37" i="26"/>
  <c r="P32" i="26"/>
  <c r="P32" i="25"/>
  <c r="O32" i="25"/>
  <c r="N32" i="25"/>
  <c r="M32" i="25"/>
  <c r="W42" i="3"/>
  <c r="U42" i="3"/>
  <c r="S42" i="3"/>
  <c r="P42" i="3"/>
  <c r="W38" i="3"/>
  <c r="U38" i="3"/>
  <c r="S38" i="3"/>
  <c r="R38" i="3"/>
  <c r="P38" i="3"/>
  <c r="P32" i="4"/>
  <c r="O32" i="4"/>
  <c r="N32" i="4"/>
  <c r="M32" i="4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31" i="26"/>
  <c r="U31" i="26"/>
  <c r="S31" i="26"/>
  <c r="P31" i="26"/>
  <c r="J31" i="26"/>
  <c r="I31" i="26"/>
  <c r="H31" i="26"/>
  <c r="G31" i="26"/>
  <c r="F31" i="26"/>
  <c r="E31" i="26"/>
  <c r="D31" i="26"/>
  <c r="C31" i="26"/>
  <c r="B31" i="26"/>
  <c r="A31" i="26"/>
  <c r="W30" i="26"/>
  <c r="U30" i="26"/>
  <c r="S30" i="26"/>
  <c r="P30" i="26"/>
  <c r="R30" i="26"/>
  <c r="J30" i="26"/>
  <c r="I30" i="26"/>
  <c r="H30" i="26"/>
  <c r="G30" i="26"/>
  <c r="F30" i="26"/>
  <c r="E30" i="26"/>
  <c r="D30" i="26"/>
  <c r="C30" i="26"/>
  <c r="B30" i="26"/>
  <c r="A30" i="26"/>
  <c r="W29" i="26"/>
  <c r="U29" i="26"/>
  <c r="S29" i="26"/>
  <c r="P29" i="26"/>
  <c r="J29" i="26"/>
  <c r="I29" i="26"/>
  <c r="H29" i="26"/>
  <c r="G29" i="26"/>
  <c r="F29" i="26"/>
  <c r="E29" i="26"/>
  <c r="D29" i="26"/>
  <c r="C29" i="26"/>
  <c r="B29" i="26"/>
  <c r="A29" i="26"/>
  <c r="W28" i="26"/>
  <c r="U28" i="26"/>
  <c r="S28" i="26"/>
  <c r="P28" i="26"/>
  <c r="R28" i="26"/>
  <c r="J28" i="26"/>
  <c r="I28" i="26"/>
  <c r="H28" i="26"/>
  <c r="G28" i="26"/>
  <c r="F28" i="26"/>
  <c r="E28" i="26"/>
  <c r="D28" i="26"/>
  <c r="C28" i="26"/>
  <c r="B28" i="26"/>
  <c r="A28" i="26"/>
  <c r="W27" i="26"/>
  <c r="U27" i="26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/>
  <c r="X12" i="26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S32" i="26"/>
  <c r="S42" i="26"/>
  <c r="P10" i="26"/>
  <c r="P42" i="26"/>
  <c r="J10" i="26"/>
  <c r="I10" i="26"/>
  <c r="H10" i="26"/>
  <c r="G10" i="26"/>
  <c r="F10" i="26"/>
  <c r="E10" i="26"/>
  <c r="D10" i="26"/>
  <c r="C10" i="26"/>
  <c r="B10" i="26"/>
  <c r="A10" i="26"/>
  <c r="Q32" i="26"/>
  <c r="R31" i="26"/>
  <c r="X31" i="26"/>
  <c r="R29" i="26"/>
  <c r="V29" i="26"/>
  <c r="R27" i="26"/>
  <c r="V27" i="26"/>
  <c r="T27" i="26"/>
  <c r="R26" i="26"/>
  <c r="X26" i="26"/>
  <c r="R25" i="26"/>
  <c r="T25" i="26"/>
  <c r="R21" i="26"/>
  <c r="X21" i="26"/>
  <c r="V21" i="26"/>
  <c r="R19" i="26"/>
  <c r="T19" i="26"/>
  <c r="R13" i="26"/>
  <c r="V13" i="26"/>
  <c r="R11" i="26"/>
  <c r="T11" i="26"/>
  <c r="N10" i="26"/>
  <c r="R10" i="26"/>
  <c r="V10" i="26"/>
  <c r="W31" i="3"/>
  <c r="U31" i="3"/>
  <c r="S31" i="3"/>
  <c r="P31" i="3"/>
  <c r="R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R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R29" i="3"/>
  <c r="T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R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R24" i="3"/>
  <c r="X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/>
  <c r="X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P37" i="3"/>
  <c r="P39" i="3"/>
  <c r="J10" i="3"/>
  <c r="I10" i="3"/>
  <c r="H10" i="3"/>
  <c r="G10" i="3"/>
  <c r="F10" i="3"/>
  <c r="E10" i="3"/>
  <c r="D10" i="3"/>
  <c r="C10" i="3"/>
  <c r="B10" i="3"/>
  <c r="A10" i="3"/>
  <c r="Q32" i="3"/>
  <c r="N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S17" i="1"/>
  <c r="S16" i="1"/>
  <c r="S15" i="1"/>
  <c r="S14" i="1"/>
  <c r="S13" i="1"/>
  <c r="S12" i="1"/>
  <c r="S11" i="1"/>
  <c r="S10" i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V25" i="26"/>
  <c r="V31" i="26"/>
  <c r="T21" i="26"/>
  <c r="X25" i="26"/>
  <c r="X20" i="26"/>
  <c r="T12" i="26"/>
  <c r="R10" i="3"/>
  <c r="V10" i="3"/>
  <c r="X20" i="3"/>
  <c r="X31" i="3"/>
  <c r="T31" i="3"/>
  <c r="V31" i="3"/>
  <c r="W37" i="3"/>
  <c r="W39" i="3"/>
  <c r="V24" i="3"/>
  <c r="U32" i="3"/>
  <c r="U37" i="3"/>
  <c r="U39" i="3"/>
  <c r="T10" i="3"/>
  <c r="T20" i="3"/>
  <c r="X18" i="1"/>
  <c r="T18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5" i="3"/>
  <c r="T15" i="3"/>
  <c r="V21" i="3"/>
  <c r="T21" i="3"/>
  <c r="V23" i="3"/>
  <c r="X23" i="3"/>
  <c r="W32" i="3"/>
  <c r="S37" i="3"/>
  <c r="S39" i="3"/>
  <c r="T24" i="3"/>
  <c r="T23" i="3"/>
  <c r="V15" i="3"/>
  <c r="V20" i="3"/>
  <c r="X12" i="3"/>
  <c r="V12" i="3"/>
  <c r="T12" i="3"/>
  <c r="T14" i="3"/>
  <c r="X14" i="3"/>
  <c r="V14" i="3"/>
  <c r="V17" i="3"/>
  <c r="X17" i="3"/>
  <c r="T17" i="3"/>
  <c r="X19" i="3"/>
  <c r="V19" i="3"/>
  <c r="T19" i="3"/>
  <c r="V22" i="3"/>
  <c r="T22" i="3"/>
  <c r="X22" i="3"/>
  <c r="X25" i="3"/>
  <c r="V25" i="3"/>
  <c r="T25" i="3"/>
  <c r="T27" i="3"/>
  <c r="X27" i="3"/>
  <c r="V27" i="3"/>
  <c r="V30" i="3"/>
  <c r="X30" i="3"/>
  <c r="T30" i="3"/>
  <c r="V11" i="3"/>
  <c r="R37" i="3"/>
  <c r="R39" i="3"/>
  <c r="X11" i="3"/>
  <c r="R32" i="3"/>
  <c r="T11" i="3"/>
  <c r="X13" i="3"/>
  <c r="T13" i="3"/>
  <c r="V13" i="3"/>
  <c r="X18" i="3"/>
  <c r="T18" i="3"/>
  <c r="V18" i="3"/>
  <c r="T26" i="3"/>
  <c r="V26" i="3"/>
  <c r="X26" i="3"/>
  <c r="X28" i="3"/>
  <c r="T28" i="3"/>
  <c r="V28" i="3"/>
  <c r="T16" i="3"/>
  <c r="X10" i="3"/>
  <c r="P32" i="3"/>
  <c r="X21" i="3"/>
  <c r="S32" i="3"/>
  <c r="X29" i="3"/>
  <c r="V16" i="3"/>
  <c r="V29" i="3"/>
  <c r="X32" i="3"/>
  <c r="T32" i="3"/>
  <c r="V32" i="3"/>
  <c r="T17" i="26"/>
  <c r="X17" i="26"/>
  <c r="X11" i="26"/>
  <c r="S39" i="26"/>
  <c r="X22" i="26"/>
  <c r="V22" i="26"/>
  <c r="T22" i="26"/>
  <c r="X30" i="26"/>
  <c r="V30" i="26"/>
  <c r="T30" i="26"/>
  <c r="X10" i="26"/>
  <c r="V12" i="26"/>
  <c r="U32" i="26"/>
  <c r="U42" i="26"/>
  <c r="T26" i="26"/>
  <c r="V17" i="26"/>
  <c r="V19" i="26"/>
  <c r="V20" i="26"/>
  <c r="V26" i="26"/>
  <c r="X19" i="26"/>
  <c r="T15" i="26"/>
  <c r="X15" i="26"/>
  <c r="V15" i="26"/>
  <c r="V24" i="26"/>
  <c r="T24" i="26"/>
  <c r="X24" i="26"/>
  <c r="X28" i="26"/>
  <c r="V28" i="26"/>
  <c r="T28" i="26"/>
  <c r="R39" i="26"/>
  <c r="X14" i="26"/>
  <c r="V14" i="26"/>
  <c r="T14" i="26"/>
  <c r="R32" i="26"/>
  <c r="V16" i="26"/>
  <c r="T16" i="26"/>
  <c r="X16" i="26"/>
  <c r="V18" i="26"/>
  <c r="T18" i="26"/>
  <c r="X18" i="26"/>
  <c r="T23" i="26"/>
  <c r="V23" i="26"/>
  <c r="X23" i="26"/>
  <c r="T20" i="26"/>
  <c r="W32" i="26"/>
  <c r="W42" i="26"/>
  <c r="T31" i="26"/>
  <c r="T10" i="26"/>
  <c r="X29" i="26"/>
  <c r="X13" i="26"/>
  <c r="T29" i="26"/>
  <c r="T13" i="26"/>
  <c r="U39" i="26"/>
  <c r="X27" i="26"/>
  <c r="V11" i="26"/>
  <c r="P39" i="26"/>
  <c r="W39" i="26"/>
  <c r="T32" i="26"/>
  <c r="V32" i="26"/>
  <c r="X32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V25" i="1" l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T10" i="1"/>
  <c r="X10" i="1"/>
  <c r="U29" i="1"/>
  <c r="W29" i="1"/>
  <c r="S29" i="1"/>
  <c r="P29" i="1"/>
  <c r="V15" i="1"/>
  <c r="T15" i="1"/>
  <c r="X15" i="1"/>
  <c r="T16" i="1"/>
  <c r="X16" i="1"/>
  <c r="V16" i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29" i="1" l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<sst xmlns="http://schemas.openxmlformats.org/spreadsheetml/2006/main" count="4468" uniqueCount="175">
  <si>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</si>
  <si>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</si>
  <si>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</si>
  <si>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</si>
  <si>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</si>
  <si>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</si>
  <si>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</si>
  <si>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</si>
  <si>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</si>
  <si>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</si>
  <si>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</si>
  <si>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</si>
  <si>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</si>
  <si>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</si>
  <si>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</si>
  <si>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</si>
  <si>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</si>
  <si>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</si>
  <si>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</si>
  <si>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</si>
  <si>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</si>
  <si>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</si>
  <si>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</si>
  <si>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</si>
  <si>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</si>
  <si>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</si>
  <si>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</si>
  <si>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</si>
  <si>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</si>
  <si>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</si>
  <si>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</si>
  <si>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</si>
  <si>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</si>
  <si>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</si>
  <si>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</si>
  <si>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</si>
  <si>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</si>
  <si>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</si>
  <si>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</si>
  <si>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</si>
  <si>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</si>
  <si>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</si>
  <si>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</si>
  <si>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</si>
  <si>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</si>
  <si>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</si>
  <si>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</si>
  <si>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</si>
  <si>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</si>
  <si>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</si>
  <si>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</si>
  <si>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</si>
  <si>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</si>
  <si>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</si>
  <si>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</si>
  <si>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</si>
  <si>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</si>
  <si>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</si>
  <si>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</si>
  <si>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</si>
  <si>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</si>
  <si>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</si>
  <si>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</si>
  <si>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</si>
  <si>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</si>
  <si>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</si>
  <si>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</si>
  <si>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</si>
  <si>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</si>
  <si>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</si>
  <si>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</si>
  <si>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</si>
  <si>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</si>
  <si>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</si>
  <si>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</si>
  <si>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</si>
  <si>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</si>
  <si>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</si>
  <si>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</si>
  <si>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</si>
  <si>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</si>
  <si>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</si>
  <si>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</si>
  <si>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</si>
  <si>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</si>
  <si>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</si>
  <si>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</si>
  <si>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</si>
  <si>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</si>
  <si>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</si>
  <si>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</si>
  <si>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</si>
  <si>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</si>
  <si>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</si>
  <si>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</si>
  <si>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</si>
  <si>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</si>
  <si>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</si>
  <si>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</si>
  <si>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</si>
  <si>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</si>
  <si>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</si>
  <si>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</si>
  <si>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</si>
  <si>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</si>
  <si>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</si>
  <si>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</si>
  <si>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</si>
  <si>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</si>
  <si>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</si>
  <si>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</si>
  <si>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</si>
  <si>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</si>
  <si>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</si>
  <si>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</si>
  <si>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</si>
  <si>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</si>
  <si>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</si>
  <si>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</si>
  <si>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</si>
  <si>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</si>
  <si>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</si>
  <si>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</si>
  <si>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</si>
  <si>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</si>
  <si>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</si>
  <si>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</si>
  <si>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</si>
  <si>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</si>
  <si>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</si>
  <si>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</si>
  <si>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</si>
  <si>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</si>
  <si>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</si>
  <si>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</si>
  <si>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</si>
  <si>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</si>
  <si>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</si>
  <si>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</si>
  <si>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</si>
  <si>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</si>
  <si>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</si>
  <si>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</si>
  <si>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</si>
  <si>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Mês Lançamento: FEV/2017</t>
  </si>
  <si>
    <t>Conor</t>
  </si>
  <si>
    <t>Access-Fev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</si>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</sst>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94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topLeftCell="A4" zoomScaleNormal="70" zoomScaleSheetLayoutView="100" workbookViewId="0">
      <selection activeCell="P38" sqref="P38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74" t="s">
        <v>118</v>
      </c>
      <c r="B29" s="75"/>
      <c r="C29" s="75"/>
      <c r="D29" s="75"/>
      <c r="E29" s="75"/>
      <c r="F29" s="75"/>
      <c r="G29" s="75"/>
      <c r="H29" s="75"/>
      <c r="I29" s="75"/>
      <c r="J29" s="76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P34" s="42"/>
      <c r="Q34" s="42"/>
      <c r="R34" s="42"/>
      <c r="S34" s="42"/>
      <c r="T34" s="42"/>
      <c r="U34" s="42"/>
      <c r="V34" s="42"/>
      <c r="W34" s="42"/>
      <c r="X34" s="42"/>
    </row>
    <row r="35" spans="14:24" ht="12.75" x14ac:dyDescent="0.2">
      <c r="N35" s="55"/>
      <c r="P35" s="42"/>
      <c r="Q35" s="42"/>
      <c r="R35" s="42"/>
      <c r="S35" s="42"/>
      <c r="T35" s="42"/>
      <c r="U35" s="42"/>
      <c r="V35" s="42"/>
      <c r="W35" s="42"/>
      <c r="X35" s="42"/>
    </row>
    <row r="36" spans="14:24" ht="12.75" x14ac:dyDescent="0.2">
      <c r="P36" s="42"/>
      <c r="Q36" s="42"/>
      <c r="R36" s="42"/>
      <c r="S36" s="42"/>
      <c r="T36" s="42"/>
      <c r="U36" s="42"/>
      <c r="V36" s="42"/>
      <c r="W36" s="42"/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/>
    <row r="41" spans="14:24" ht="12.75" x14ac:dyDescent="0.2"/>
    <row r="42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9:J2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A5" sqref="A5:X5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63" t="s">
        <v>99</v>
      </c>
      <c r="M8" s="63" t="s">
        <v>100</v>
      </c>
      <c r="N8" s="88"/>
      <c r="O8" s="88"/>
      <c r="P8" s="12" t="s">
        <v>4</v>
      </c>
      <c r="Q8" s="12" t="s">
        <v>5</v>
      </c>
      <c r="R8" s="88"/>
      <c r="S8" s="64" t="s">
        <v>7</v>
      </c>
      <c r="T8" s="13" t="s">
        <v>8</v>
      </c>
      <c r="U8" s="64" t="s">
        <v>9</v>
      </c>
      <c r="V8" s="14" t="s">
        <v>8</v>
      </c>
      <c r="W8" s="15" t="s">
        <v>162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74" t="s">
        <v>118</v>
      </c>
      <c r="B35" s="75"/>
      <c r="C35" s="75"/>
      <c r="D35" s="75"/>
      <c r="E35" s="75"/>
      <c r="F35" s="75"/>
      <c r="G35" s="75"/>
      <c r="H35" s="75"/>
      <c r="I35" s="75"/>
      <c r="J35" s="7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138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145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35:J3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74" t="s">
        <v>118</v>
      </c>
      <c r="B36" s="75"/>
      <c r="C36" s="75"/>
      <c r="D36" s="75"/>
      <c r="E36" s="75"/>
      <c r="F36" s="75"/>
      <c r="G36" s="75"/>
      <c r="H36" s="75"/>
      <c r="I36" s="75"/>
      <c r="J36" s="76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138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165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74" t="s">
        <v>118</v>
      </c>
      <c r="B39" s="75"/>
      <c r="C39" s="75"/>
      <c r="D39" s="75"/>
      <c r="E39" s="75"/>
      <c r="F39" s="75"/>
      <c r="G39" s="75"/>
      <c r="H39" s="75"/>
      <c r="I39" s="75"/>
      <c r="J39" s="76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138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165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9:J3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91" t="s">
        <v>172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130</v>
      </c>
      <c r="O7" s="73" t="s">
        <v>131</v>
      </c>
      <c r="P7" s="73" t="s">
        <v>132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133</v>
      </c>
      <c r="O8" s="73" t="s">
        <v>134</v>
      </c>
      <c r="P8" s="73" t="s">
        <v>135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159</v>
      </c>
      <c r="N9" s="73" t="s">
        <v>159</v>
      </c>
      <c r="O9" s="73" t="s">
        <v>159</v>
      </c>
      <c r="P9" s="73" t="s">
        <v>159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140</v>
      </c>
      <c r="H20" s="73" t="s">
        <v>141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170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173</v>
      </c>
      <c r="H26" s="73" t="s">
        <v>174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142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171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zoomScaleNormal="100" workbookViewId="0">
      <selection activeCell="A5" sqref="A5:X5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143</v>
      </c>
    </row>
    <row r="3" spans="1:16" x14ac:dyDescent="0.2">
      <c r="A3" t="s">
        <v>20</v>
      </c>
    </row>
    <row r="4" spans="1:16" x14ac:dyDescent="0.2">
      <c r="A4" s="91" t="s">
        <v>144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4059184.02</v>
      </c>
      <c r="P10" s="1">
        <v>3586827.14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91487409.200000003</v>
      </c>
      <c r="O12" s="1">
        <v>7164907.4800000004</v>
      </c>
      <c r="P12" s="1">
        <v>6290791.8700000001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20349306.989999998</v>
      </c>
      <c r="O13" s="1">
        <v>1598277.16</v>
      </c>
      <c r="P13" s="1">
        <v>1598277.16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178936006.97</v>
      </c>
      <c r="N21" s="1">
        <v>178936006.97</v>
      </c>
      <c r="O21" s="1">
        <v>178897375.22</v>
      </c>
      <c r="P21" s="1">
        <v>176937092.11000001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3600208.97</v>
      </c>
      <c r="O22" s="1">
        <v>2733162.97</v>
      </c>
      <c r="P22" s="1">
        <v>2731411.88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2566137.23</v>
      </c>
      <c r="P25" s="1">
        <v>2566137.23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43593.42</v>
      </c>
      <c r="N26" s="1">
        <v>43593.42</v>
      </c>
      <c r="O26" s="1">
        <v>43593.42</v>
      </c>
      <c r="P26" s="1">
        <v>43593.42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1073664</v>
      </c>
      <c r="P27" s="1">
        <v>1073664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159295.98000000001</v>
      </c>
      <c r="P28" s="1">
        <v>159295.98000000001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8115967.4500000002</v>
      </c>
      <c r="P29" s="1">
        <v>8114681.6299999999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26749969.300000001</v>
      </c>
      <c r="N30" s="1">
        <v>26749969.300000001</v>
      </c>
      <c r="O30" s="1">
        <v>26749969.300000001</v>
      </c>
      <c r="P30" s="1">
        <v>26749969.300000001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17</v>
      </c>
      <c r="K31" t="s">
        <v>83</v>
      </c>
      <c r="L31" t="s">
        <v>13</v>
      </c>
      <c r="M31" s="1">
        <v>33634890.759999998</v>
      </c>
      <c r="N31" s="1">
        <v>33634890.759999998</v>
      </c>
      <c r="O31" s="1">
        <v>33634890.759999998</v>
      </c>
      <c r="P31" s="1">
        <v>33255464.609999999</v>
      </c>
    </row>
    <row r="32" spans="1:16" x14ac:dyDescent="0.2">
      <c r="A32" s="45" t="s">
        <v>118</v>
      </c>
      <c r="B32" s="45"/>
      <c r="C32" s="45" t="s">
        <v>129</v>
      </c>
      <c r="D32" s="45" t="s">
        <v>129</v>
      </c>
      <c r="E32" s="45" t="s">
        <v>129</v>
      </c>
      <c r="F32" s="45"/>
      <c r="G32" s="45" t="s">
        <v>129</v>
      </c>
      <c r="H32" s="45"/>
      <c r="I32" s="45" t="s">
        <v>129</v>
      </c>
      <c r="J32" s="45" t="s">
        <v>129</v>
      </c>
      <c r="K32" s="45" t="s">
        <v>129</v>
      </c>
      <c r="L32" s="45" t="s">
        <v>129</v>
      </c>
      <c r="M32" s="46">
        <f>SUM(M10:M31)</f>
        <v>570900987.45000005</v>
      </c>
      <c r="N32" s="53">
        <f>SUM(N10:N31)</f>
        <v>470491632.95000011</v>
      </c>
      <c r="O32" s="53">
        <f>SUM(O10:O31)</f>
        <v>266796424.98999995</v>
      </c>
      <c r="P32" s="53">
        <f>SUM(P10:P31)</f>
        <v>263107206.32999998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A5" sqref="A5:X5"/>
    </sheetView>
  </sheetViews>
  <sheetFormatPr defaultRowHeight="12.75" x14ac:dyDescent="0.2"/>
  <cols>
    <col min="13" max="16" width="14" bestFit="1" customWidth="1"/>
  </cols>
  <sheetData>
    <row r="1" spans="1:16" x14ac:dyDescent="0.2">
      <c r="A1" t="s">
        <v>147</v>
      </c>
    </row>
    <row r="3" spans="1:16" x14ac:dyDescent="0.2">
      <c r="A3" t="s">
        <v>20</v>
      </c>
    </row>
    <row r="4" spans="1:16" x14ac:dyDescent="0.2">
      <c r="A4" s="91" t="s">
        <v>148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7590801.8300000001</v>
      </c>
      <c r="P10" s="1">
        <v>7489935.46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102074515.97</v>
      </c>
      <c r="O12" s="1">
        <v>18089527.02</v>
      </c>
      <c r="P12" s="1">
        <v>17014421.16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20385025.120000001</v>
      </c>
      <c r="O13" s="1">
        <v>3307255.72</v>
      </c>
      <c r="P13" s="1">
        <v>3307255.72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250765411.59999999</v>
      </c>
      <c r="N21" s="1">
        <v>250765411.59999999</v>
      </c>
      <c r="O21" s="1">
        <v>250668195.78</v>
      </c>
      <c r="P21" s="1">
        <v>248513889.31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4917905.7</v>
      </c>
      <c r="O22" s="1">
        <v>4120710.68</v>
      </c>
      <c r="P22" s="1">
        <v>4120710.68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4775700.4400000004</v>
      </c>
      <c r="P25" s="1">
        <v>4775700.4400000004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102009.85</v>
      </c>
      <c r="N26" s="1">
        <v>102009.85</v>
      </c>
      <c r="O26" s="1">
        <v>102009.85</v>
      </c>
      <c r="P26" s="1">
        <v>102009.85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1625175</v>
      </c>
      <c r="P27" s="1">
        <v>1625175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284919.94</v>
      </c>
      <c r="P28" s="1">
        <v>284919.94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12149067.619999999</v>
      </c>
      <c r="P29" s="1">
        <v>12149067.619999999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40000968.840000004</v>
      </c>
      <c r="N30" s="1">
        <v>40000968.840000004</v>
      </c>
      <c r="O30" s="1">
        <v>39997721.200000003</v>
      </c>
      <c r="P30" s="1">
        <v>39997721.200000003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17</v>
      </c>
      <c r="K31" t="s">
        <v>83</v>
      </c>
      <c r="L31" t="s">
        <v>13</v>
      </c>
      <c r="M31" s="1">
        <v>47130738.939999998</v>
      </c>
      <c r="N31" s="1">
        <v>47130738.939999998</v>
      </c>
      <c r="O31" s="1">
        <v>47118793.490000002</v>
      </c>
      <c r="P31" s="1">
        <v>46686877.200000003</v>
      </c>
    </row>
    <row r="32" spans="1:16" x14ac:dyDescent="0.2">
      <c r="A32" s="47" t="s">
        <v>118</v>
      </c>
      <c r="B32" s="47"/>
      <c r="C32" s="47" t="s">
        <v>129</v>
      </c>
      <c r="D32" s="47" t="s">
        <v>129</v>
      </c>
      <c r="E32" s="47" t="s">
        <v>129</v>
      </c>
      <c r="F32" s="47"/>
      <c r="G32" s="47" t="s">
        <v>129</v>
      </c>
      <c r="H32" s="47"/>
      <c r="I32" s="47" t="s">
        <v>129</v>
      </c>
      <c r="J32" s="47" t="s">
        <v>129</v>
      </c>
      <c r="K32" s="47" t="s">
        <v>129</v>
      </c>
      <c r="L32" s="47" t="s">
        <v>129</v>
      </c>
      <c r="M32" s="48">
        <f>SUM(M10:M31)</f>
        <v>667135656.23000002</v>
      </c>
      <c r="N32" s="53">
        <f>SUM(N10:N31)</f>
        <v>581066823.36000013</v>
      </c>
      <c r="O32" s="53">
        <f>SUM(O10:O31)</f>
        <v>389829878.57000005</v>
      </c>
      <c r="P32" s="53">
        <f>SUM(P10:P31)</f>
        <v>386067683.57999998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A5" sqref="A5:X5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147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92" t="s">
        <v>150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 t="s">
        <v>21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130</v>
      </c>
      <c r="O7" s="59" t="s">
        <v>131</v>
      </c>
      <c r="P7" s="59" t="s">
        <v>132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133</v>
      </c>
      <c r="O8" s="59" t="s">
        <v>134</v>
      </c>
      <c r="P8" s="59" t="s">
        <v>135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136</v>
      </c>
      <c r="N9" s="59" t="s">
        <v>136</v>
      </c>
      <c r="O9" s="59" t="s">
        <v>136</v>
      </c>
      <c r="P9" s="59" t="s">
        <v>136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140</v>
      </c>
      <c r="H20" s="59" t="s">
        <v>141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124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125</v>
      </c>
      <c r="H22" s="59" t="s">
        <v>126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142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127</v>
      </c>
      <c r="I31" s="59" t="s">
        <v>68</v>
      </c>
      <c r="J31" s="59" t="s">
        <v>123</v>
      </c>
      <c r="K31" s="59" t="s">
        <v>128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127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129</v>
      </c>
      <c r="D33" s="51" t="s">
        <v>129</v>
      </c>
      <c r="E33" s="51" t="s">
        <v>129</v>
      </c>
      <c r="F33" s="51"/>
      <c r="G33" s="51" t="s">
        <v>129</v>
      </c>
      <c r="H33" s="51"/>
      <c r="I33" s="51" t="s">
        <v>129</v>
      </c>
      <c r="J33" s="51" t="s">
        <v>129</v>
      </c>
      <c r="K33" s="51" t="s">
        <v>129</v>
      </c>
      <c r="L33" s="51" t="s">
        <v>129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A5" sqref="A5:X5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147</v>
      </c>
    </row>
    <row r="3" spans="1:16" ht="10.5" customHeight="1" x14ac:dyDescent="0.2">
      <c r="A3" t="s">
        <v>20</v>
      </c>
    </row>
    <row r="4" spans="1:16" ht="10.5" customHeight="1" x14ac:dyDescent="0.2">
      <c r="A4" s="91" t="s">
        <v>152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A5" sqref="A5:X5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147</v>
      </c>
    </row>
    <row r="3" spans="1:16" x14ac:dyDescent="0.2">
      <c r="A3" t="s">
        <v>20</v>
      </c>
    </row>
    <row r="4" spans="1:16" x14ac:dyDescent="0.2">
      <c r="A4" s="91" t="s">
        <v>154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129</v>
      </c>
      <c r="D33" t="s">
        <v>129</v>
      </c>
      <c r="E33" t="s">
        <v>129</v>
      </c>
      <c r="G33" t="s">
        <v>129</v>
      </c>
      <c r="I33" t="s">
        <v>129</v>
      </c>
      <c r="J33" t="s">
        <v>129</v>
      </c>
      <c r="K33" t="s">
        <v>129</v>
      </c>
      <c r="L33" t="s">
        <v>129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147</v>
      </c>
    </row>
    <row r="3" spans="1:16" ht="10.5" customHeight="1" x14ac:dyDescent="0.2">
      <c r="A3" t="s">
        <v>20</v>
      </c>
    </row>
    <row r="4" spans="1:16" ht="10.5" customHeight="1" x14ac:dyDescent="0.2">
      <c r="A4" s="91" t="s">
        <v>156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CONCATENATE('Access-Fev'!C10,".",'Access-Fev'!D10)</f>
        <v>02.061</v>
      </c>
      <c r="D10" s="23" t="str">
        <f>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'Access-Fev'!M10</f>
        <v>28458359</v>
      </c>
      <c r="Q10" s="30"/>
      <c r="R10" s="30">
        <f>N10-O10+P10+Q10</f>
        <v>28458359</v>
      </c>
      <c r="S10" s="30">
        <f>'Access-Fev'!N10</f>
        <v>28458357.420000002</v>
      </c>
      <c r="T10" s="31">
        <f>IF(R10&gt;0,S10/R10,0)</f>
        <v>0.9999999444802844</v>
      </c>
      <c r="U10" s="30">
        <f>'Access-Fev'!O10</f>
        <v>4059184.02</v>
      </c>
      <c r="V10" s="31">
        <f>IF(R10&gt;0,U10/R10,0)</f>
        <v>0.14263591305457915</v>
      </c>
      <c r="W10" s="30">
        <f>'Access-Fev'!P10</f>
        <v>3586827.14</v>
      </c>
      <c r="X10" s="31">
        <f>IF(R10&gt;0,W10/R10,0)</f>
        <v>0.12603773604795696</v>
      </c>
    </row>
    <row r="11" spans="1:24" ht="30.75" customHeight="1" x14ac:dyDescent="0.2">
      <c r="A11" s="32" t="str">
        <f>+'Access-Fev'!A11</f>
        <v>12101</v>
      </c>
      <c r="B11" s="43" t="str">
        <f>+'Access-Fev'!B11</f>
        <v>JUSTICA FEDERAL DE PRIMEIRO GRAU</v>
      </c>
      <c r="C11" s="32" t="str">
        <f>CONCATENATE('Access-Fev'!C11,".",'Access-Fev'!D11)</f>
        <v>02.061</v>
      </c>
      <c r="D11" s="32" t="str">
        <f>CONCATENATE('Access-Fev'!E11,".",'Access-Fev'!G11)</f>
        <v>0569.4257</v>
      </c>
      <c r="E11" s="43" t="str">
        <f>+'Access-Fev'!F11</f>
        <v>PRESTACAO JURISDICIONAL NA JUSTICA FEDERAL</v>
      </c>
      <c r="F11" s="44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3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'Access-Fev'!M11</f>
        <v>6550000</v>
      </c>
      <c r="Q11" s="35"/>
      <c r="R11" s="35">
        <f t="shared" ref="R11:R22" si="0">N11-O11+P11+Q11</f>
        <v>6550000</v>
      </c>
      <c r="S11" s="35">
        <f>'Access-Fev'!N11</f>
        <v>0</v>
      </c>
      <c r="T11" s="36">
        <f t="shared" ref="T11:T32" si="1">IF(R11&gt;0,S11/R11,0)</f>
        <v>0</v>
      </c>
      <c r="U11" s="35">
        <f>'Access-Fev'!O11</f>
        <v>0</v>
      </c>
      <c r="V11" s="36">
        <f t="shared" ref="V11:V32" si="2">IF(R11&gt;0,U11/R11,0)</f>
        <v>0</v>
      </c>
      <c r="W11" s="35">
        <f>'Access-Fev'!P11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+'Access-Fev'!A12</f>
        <v>12101</v>
      </c>
      <c r="B12" s="43" t="str">
        <f>+'Access-Fev'!B12</f>
        <v>JUSTICA FEDERAL DE PRIMEIRO GRAU</v>
      </c>
      <c r="C12" s="32" t="str">
        <f>CONCATENATE('Access-Fev'!C12,".",'Access-Fev'!D12)</f>
        <v>02.061</v>
      </c>
      <c r="D12" s="32" t="str">
        <f>CONCATENATE('Access-Fev'!E12,".",'Access-Fev'!G12)</f>
        <v>0569.4257</v>
      </c>
      <c r="E12" s="43" t="str">
        <f>+'Access-Fev'!F12</f>
        <v>PRESTACAO JURISDICIONAL NA JUSTICA FEDERAL</v>
      </c>
      <c r="F12" s="43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3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'Access-Fev'!M12</f>
        <v>153215466</v>
      </c>
      <c r="Q12" s="35"/>
      <c r="R12" s="35">
        <f t="shared" si="0"/>
        <v>153215466</v>
      </c>
      <c r="S12" s="35">
        <f>'Access-Fev'!N12</f>
        <v>91487409.200000003</v>
      </c>
      <c r="T12" s="36">
        <f t="shared" si="1"/>
        <v>0.59711601960601024</v>
      </c>
      <c r="U12" s="35">
        <f>'Access-Fev'!O12</f>
        <v>7164907.4800000004</v>
      </c>
      <c r="V12" s="36">
        <f t="shared" si="2"/>
        <v>4.6763604661163909E-2</v>
      </c>
      <c r="W12" s="35">
        <f>'Access-Fev'!P12</f>
        <v>6290791.8700000001</v>
      </c>
      <c r="X12" s="36">
        <f t="shared" si="3"/>
        <v>4.1058465142154776E-2</v>
      </c>
    </row>
    <row r="13" spans="1:24" ht="30.75" customHeight="1" x14ac:dyDescent="0.2">
      <c r="A13" s="32" t="str">
        <f>+'Access-Fev'!A13</f>
        <v>12101</v>
      </c>
      <c r="B13" s="43" t="str">
        <f>+'Access-Fev'!B13</f>
        <v>JUSTICA FEDERAL DE PRIMEIRO GRAU</v>
      </c>
      <c r="C13" s="32" t="str">
        <f>CONCATENATE('Access-Fev'!C13,".",'Access-Fev'!D13)</f>
        <v>02.061</v>
      </c>
      <c r="D13" s="32" t="str">
        <f>CONCATENATE('Access-Fev'!E13,".",'Access-Fev'!G13)</f>
        <v>0569.4257</v>
      </c>
      <c r="E13" s="43" t="str">
        <f>+'Access-Fev'!F13</f>
        <v>PRESTACAO JURISDICIONAL NA JUSTICA FEDERAL</v>
      </c>
      <c r="F13" s="43" t="str">
        <f>+'Access-Fev'!H13</f>
        <v>JULGAMENTO DE CAUSAS NA JUSTICA FEDERAL</v>
      </c>
      <c r="G13" s="32" t="str">
        <f>IF('Access-Fev'!I13="1","F","S")</f>
        <v>F</v>
      </c>
      <c r="H13" s="32" t="str">
        <f>+'Access-Fev'!J13</f>
        <v>0127</v>
      </c>
      <c r="I13" s="43" t="str">
        <f>+'Access-Fev'!K13</f>
        <v>CUSTAS E EMOLUMENTOS - PODER JUDICIARIO</v>
      </c>
      <c r="J13" s="32" t="str">
        <f>+'Access-Fev'!L13</f>
        <v>3</v>
      </c>
      <c r="K13" s="35"/>
      <c r="L13" s="35"/>
      <c r="M13" s="35"/>
      <c r="N13" s="33">
        <v>0</v>
      </c>
      <c r="O13" s="35"/>
      <c r="P13" s="35">
        <f>'Access-Fev'!M13</f>
        <v>22562454</v>
      </c>
      <c r="Q13" s="35"/>
      <c r="R13" s="35">
        <f t="shared" si="0"/>
        <v>22562454</v>
      </c>
      <c r="S13" s="35">
        <f>'Access-Fev'!N13</f>
        <v>20349306.989999998</v>
      </c>
      <c r="T13" s="36">
        <f t="shared" si="1"/>
        <v>0.90191018184458116</v>
      </c>
      <c r="U13" s="35">
        <f>'Access-Fev'!O13</f>
        <v>1598277.16</v>
      </c>
      <c r="V13" s="36">
        <f t="shared" si="2"/>
        <v>7.0837913287269197E-2</v>
      </c>
      <c r="W13" s="35">
        <f>'Access-Fev'!P13</f>
        <v>1598277.16</v>
      </c>
      <c r="X13" s="36">
        <f t="shared" si="3"/>
        <v>7.0837913287269197E-2</v>
      </c>
    </row>
    <row r="14" spans="1:24" ht="30.75" customHeight="1" x14ac:dyDescent="0.2">
      <c r="A14" s="32" t="str">
        <f>+'Access-Fev'!A14</f>
        <v>12101</v>
      </c>
      <c r="B14" s="43" t="str">
        <f>+'Access-Fev'!B14</f>
        <v>JUSTICA FEDERAL DE PRIMEIRO GRAU</v>
      </c>
      <c r="C14" s="32" t="str">
        <f>CONCATENATE('Access-Fev'!C14,".",'Access-Fev'!D14)</f>
        <v>02.122</v>
      </c>
      <c r="D14" s="32" t="str">
        <f>CONCATENATE('Access-Fev'!E14,".",'Access-Fev'!G14)</f>
        <v>0569.11RQ</v>
      </c>
      <c r="E14" s="43" t="str">
        <f>+'Access-Fev'!F14</f>
        <v>PRESTACAO JURISDICIONAL NA JUSTICA FEDERAL</v>
      </c>
      <c r="F14" s="43" t="str">
        <f>+'Access-Fev'!H14</f>
        <v>REFORMA DO FORUM FEDERAL DE EXECUCOES FISCAIS DE SAO PAULO -</v>
      </c>
      <c r="G14" s="32" t="str">
        <f>IF('Access-Fev'!I14="1","F","S")</f>
        <v>F</v>
      </c>
      <c r="H14" s="32" t="str">
        <f>+'Access-Fev'!J14</f>
        <v>0100</v>
      </c>
      <c r="I14" s="43" t="str">
        <f>+'Access-Fev'!K14</f>
        <v>RECURSOS ORDINARIOS</v>
      </c>
      <c r="J14" s="32" t="str">
        <f>+'Access-Fev'!L14</f>
        <v>4</v>
      </c>
      <c r="K14" s="35"/>
      <c r="L14" s="35"/>
      <c r="M14" s="35"/>
      <c r="N14" s="33">
        <v>0</v>
      </c>
      <c r="O14" s="35"/>
      <c r="P14" s="35">
        <f>'Access-Fev'!M14</f>
        <v>1670000</v>
      </c>
      <c r="Q14" s="35"/>
      <c r="R14" s="35">
        <f t="shared" si="0"/>
        <v>1670000</v>
      </c>
      <c r="S14" s="35">
        <f>'Access-Fev'!N14</f>
        <v>0</v>
      </c>
      <c r="T14" s="36">
        <f t="shared" si="1"/>
        <v>0</v>
      </c>
      <c r="U14" s="35">
        <f>'Access-Fev'!O14</f>
        <v>0</v>
      </c>
      <c r="V14" s="36">
        <f t="shared" si="2"/>
        <v>0</v>
      </c>
      <c r="W14" s="35">
        <f>'Access-Fev'!P14</f>
        <v>0</v>
      </c>
      <c r="X14" s="36">
        <f t="shared" si="3"/>
        <v>0</v>
      </c>
    </row>
    <row r="15" spans="1:24" ht="30.75" customHeight="1" x14ac:dyDescent="0.2">
      <c r="A15" s="32" t="str">
        <f>+'Access-Fev'!A15</f>
        <v>12101</v>
      </c>
      <c r="B15" s="43" t="str">
        <f>+'Access-Fev'!B15</f>
        <v>JUSTICA FEDERAL DE PRIMEIRO GRAU</v>
      </c>
      <c r="C15" s="32" t="str">
        <f>CONCATENATE('Access-Fev'!C15,".",'Access-Fev'!D15)</f>
        <v>02.122</v>
      </c>
      <c r="D15" s="32" t="str">
        <f>CONCATENATE('Access-Fev'!E15,".",'Access-Fev'!G15)</f>
        <v>0569.12S9</v>
      </c>
      <c r="E15" s="43" t="str">
        <f>+'Access-Fev'!F15</f>
        <v>PRESTACAO JURISDICIONAL NA JUSTICA FEDERAL</v>
      </c>
      <c r="F15" s="43" t="str">
        <f>+'Access-Fev'!H15</f>
        <v>REFORMA DO FORUM FEDERAL CRIMINAL E PREVIDENCIARIO DE SAO PA</v>
      </c>
      <c r="G15" s="32" t="str">
        <f>IF('Access-Fev'!I15="1","F","S")</f>
        <v>F</v>
      </c>
      <c r="H15" s="32" t="str">
        <f>+'Access-Fev'!J15</f>
        <v>0100</v>
      </c>
      <c r="I15" s="43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'Access-Fev'!M15</f>
        <v>1950800</v>
      </c>
      <c r="Q15" s="35"/>
      <c r="R15" s="35">
        <f t="shared" si="0"/>
        <v>1950800</v>
      </c>
      <c r="S15" s="35">
        <f>'Access-Fev'!N15</f>
        <v>0</v>
      </c>
      <c r="T15" s="36">
        <f t="shared" si="1"/>
        <v>0</v>
      </c>
      <c r="U15" s="35">
        <f>'Access-Fev'!O15</f>
        <v>0</v>
      </c>
      <c r="V15" s="36">
        <f t="shared" si="2"/>
        <v>0</v>
      </c>
      <c r="W15" s="35">
        <f>'Access-Fev'!P15</f>
        <v>0</v>
      </c>
      <c r="X15" s="36">
        <f t="shared" si="3"/>
        <v>0</v>
      </c>
    </row>
    <row r="16" spans="1:24" ht="30.75" customHeight="1" x14ac:dyDescent="0.2">
      <c r="A16" s="32" t="str">
        <f>+'Access-Fev'!A16</f>
        <v>12101</v>
      </c>
      <c r="B16" s="43" t="str">
        <f>+'Access-Fev'!B16</f>
        <v>JUSTICA FEDERAL DE PRIMEIRO GRAU</v>
      </c>
      <c r="C16" s="32" t="str">
        <f>CONCATENATE('Access-Fev'!C16,".",'Access-Fev'!D16)</f>
        <v>02.122</v>
      </c>
      <c r="D16" s="32" t="str">
        <f>CONCATENATE('Access-Fev'!E16,".",'Access-Fev'!G16)</f>
        <v>0569.13FR</v>
      </c>
      <c r="E16" s="43" t="str">
        <f>+'Access-Fev'!F16</f>
        <v>PRESTACAO JURISDICIONAL NA JUSTICA FEDERAL</v>
      </c>
      <c r="F16" s="43" t="str">
        <f>+'Access-Fev'!H16</f>
        <v>REFORMA DO FORUM FEDERAL DE RIBEIRAO PRETO - SP</v>
      </c>
      <c r="G16" s="32" t="str">
        <f>IF('Access-Fev'!I16="1","F","S")</f>
        <v>F</v>
      </c>
      <c r="H16" s="32" t="str">
        <f>+'Access-Fev'!J16</f>
        <v>0100</v>
      </c>
      <c r="I16" s="43" t="str">
        <f>+'Access-Fev'!K16</f>
        <v>RECURSOS ORDINARIOS</v>
      </c>
      <c r="J16" s="32" t="str">
        <f>+'Access-Fev'!L16</f>
        <v>4</v>
      </c>
      <c r="K16" s="35"/>
      <c r="L16" s="35"/>
      <c r="M16" s="35"/>
      <c r="N16" s="33">
        <v>0</v>
      </c>
      <c r="O16" s="35"/>
      <c r="P16" s="35">
        <f>'Access-Fev'!M16</f>
        <v>2625300</v>
      </c>
      <c r="Q16" s="35"/>
      <c r="R16" s="35">
        <f t="shared" si="0"/>
        <v>2625300</v>
      </c>
      <c r="S16" s="35">
        <f>'Access-Fev'!N16</f>
        <v>0</v>
      </c>
      <c r="T16" s="36">
        <f t="shared" si="1"/>
        <v>0</v>
      </c>
      <c r="U16" s="35">
        <f>'Access-Fev'!O16</f>
        <v>0</v>
      </c>
      <c r="V16" s="36">
        <f t="shared" si="2"/>
        <v>0</v>
      </c>
      <c r="W16" s="35">
        <f>'Access-Fev'!P16</f>
        <v>0</v>
      </c>
      <c r="X16" s="36">
        <f t="shared" si="3"/>
        <v>0</v>
      </c>
    </row>
    <row r="17" spans="1:24" ht="30.75" customHeight="1" x14ac:dyDescent="0.2">
      <c r="A17" s="32" t="str">
        <f>+'Access-Fev'!A17</f>
        <v>12101</v>
      </c>
      <c r="B17" s="43" t="str">
        <f>+'Access-Fev'!B17</f>
        <v>JUSTICA FEDERAL DE PRIMEIRO GRAU</v>
      </c>
      <c r="C17" s="32" t="str">
        <f>CONCATENATE('Access-Fev'!C17,".",'Access-Fev'!D17)</f>
        <v>02.122</v>
      </c>
      <c r="D17" s="32" t="str">
        <f>CONCATENATE('Access-Fev'!E17,".",'Access-Fev'!G17)</f>
        <v>0569.14YN</v>
      </c>
      <c r="E17" s="43" t="str">
        <f>+'Access-Fev'!F17</f>
        <v>PRESTACAO JURISDICIONAL NA JUSTICA FEDERAL</v>
      </c>
      <c r="F17" s="43" t="str">
        <f>+'Access-Fev'!H17</f>
        <v>REFORMA DO FORUM FEDERAL CIVEL DE SAO PAULO - SP</v>
      </c>
      <c r="G17" s="32" t="str">
        <f>IF('Access-Fev'!I17="1","F","S")</f>
        <v>F</v>
      </c>
      <c r="H17" s="32" t="str">
        <f>+'Access-Fev'!J17</f>
        <v>0100</v>
      </c>
      <c r="I17" s="43" t="str">
        <f>+'Access-Fev'!K17</f>
        <v>RECURSOS ORDINARIOS</v>
      </c>
      <c r="J17" s="32" t="str">
        <f>+'Access-Fev'!L17</f>
        <v>4</v>
      </c>
      <c r="K17" s="35"/>
      <c r="L17" s="35"/>
      <c r="M17" s="35"/>
      <c r="N17" s="33">
        <v>0</v>
      </c>
      <c r="O17" s="35"/>
      <c r="P17" s="35">
        <f>'Access-Fev'!M17</f>
        <v>1180000</v>
      </c>
      <c r="Q17" s="35"/>
      <c r="R17" s="35">
        <f t="shared" si="0"/>
        <v>1180000</v>
      </c>
      <c r="S17" s="35">
        <f>'Access-Fev'!N17</f>
        <v>0</v>
      </c>
      <c r="T17" s="36">
        <f t="shared" si="1"/>
        <v>0</v>
      </c>
      <c r="U17" s="35">
        <f>'Access-Fev'!O17</f>
        <v>0</v>
      </c>
      <c r="V17" s="36">
        <f t="shared" si="2"/>
        <v>0</v>
      </c>
      <c r="W17" s="35">
        <f>'Access-Fev'!P17</f>
        <v>0</v>
      </c>
      <c r="X17" s="36">
        <f t="shared" si="3"/>
        <v>0</v>
      </c>
    </row>
    <row r="18" spans="1:24" ht="30.75" customHeight="1" x14ac:dyDescent="0.2">
      <c r="A18" s="32" t="str">
        <f>+'Access-Fev'!A18</f>
        <v>12101</v>
      </c>
      <c r="B18" s="43" t="str">
        <f>+'Access-Fev'!B18</f>
        <v>JUSTICA FEDERAL DE PRIMEIRO GRAU</v>
      </c>
      <c r="C18" s="32" t="str">
        <f>CONCATENATE('Access-Fev'!C18,".",'Access-Fev'!D18)</f>
        <v>02.122</v>
      </c>
      <c r="D18" s="32" t="str">
        <f>CONCATENATE('Access-Fev'!E18,".",'Access-Fev'!G18)</f>
        <v>0569.14YO</v>
      </c>
      <c r="E18" s="43" t="str">
        <f>+'Access-Fev'!F18</f>
        <v>PRESTACAO JURISDICIONAL NA JUSTICA FEDERAL</v>
      </c>
      <c r="F18" s="43" t="str">
        <f>+'Access-Fev'!H18</f>
        <v>REFORMA DA SEDE ADMINISTRATIVA DA JUSTICA FEDERAL DE SAO PAU</v>
      </c>
      <c r="G18" s="32" t="str">
        <f>IF('Access-Fev'!I18="1","F","S")</f>
        <v>F</v>
      </c>
      <c r="H18" s="32" t="str">
        <f>+'Access-Fev'!J18</f>
        <v>0100</v>
      </c>
      <c r="I18" s="43" t="str">
        <f>+'Access-Fev'!K18</f>
        <v>RECURSOS ORDINARIOS</v>
      </c>
      <c r="J18" s="32" t="str">
        <f>+'Access-Fev'!L18</f>
        <v>4</v>
      </c>
      <c r="K18" s="35"/>
      <c r="L18" s="35"/>
      <c r="M18" s="35"/>
      <c r="N18" s="33">
        <v>0</v>
      </c>
      <c r="O18" s="35"/>
      <c r="P18" s="35">
        <f>'Access-Fev'!M18</f>
        <v>3870000</v>
      </c>
      <c r="Q18" s="35"/>
      <c r="R18" s="35">
        <f t="shared" si="0"/>
        <v>3870000</v>
      </c>
      <c r="S18" s="35">
        <f>'Access-Fev'!N18</f>
        <v>0</v>
      </c>
      <c r="T18" s="36">
        <f t="shared" si="1"/>
        <v>0</v>
      </c>
      <c r="U18" s="35">
        <f>'Access-Fev'!O18</f>
        <v>0</v>
      </c>
      <c r="V18" s="36">
        <f t="shared" si="2"/>
        <v>0</v>
      </c>
      <c r="W18" s="35">
        <f>'Access-Fev'!P18</f>
        <v>0</v>
      </c>
      <c r="X18" s="36">
        <f t="shared" si="3"/>
        <v>0</v>
      </c>
    </row>
    <row r="19" spans="1:24" ht="30.75" customHeight="1" x14ac:dyDescent="0.2">
      <c r="A19" s="32" t="str">
        <f>+'Access-Fev'!A19</f>
        <v>12101</v>
      </c>
      <c r="B19" s="43" t="str">
        <f>+'Access-Fev'!B19</f>
        <v>JUSTICA FEDERAL DE PRIMEIRO GRAU</v>
      </c>
      <c r="C19" s="32" t="str">
        <f>CONCATENATE('Access-Fev'!C19,".",'Access-Fev'!D19)</f>
        <v>02.122</v>
      </c>
      <c r="D19" s="32" t="str">
        <f>CONCATENATE('Access-Fev'!E19,".",'Access-Fev'!G19)</f>
        <v>0569.158T</v>
      </c>
      <c r="E19" s="43" t="str">
        <f>+'Access-Fev'!F19</f>
        <v>PRESTACAO JURISDICIONAL NA JUSTICA FEDERAL</v>
      </c>
      <c r="F19" s="43" t="str">
        <f>+'Access-Fev'!H19</f>
        <v>REFORMA DO JUIZADO ESPECIAL FEDERAL DE SAO PAULO - SP - 2. E</v>
      </c>
      <c r="G19" s="32" t="str">
        <f>IF('Access-Fev'!I19="1","F","S")</f>
        <v>F</v>
      </c>
      <c r="H19" s="32" t="str">
        <f>+'Access-Fev'!J19</f>
        <v>0100</v>
      </c>
      <c r="I19" s="43" t="str">
        <f>+'Access-Fev'!K19</f>
        <v>RECURSOS ORDINARIOS</v>
      </c>
      <c r="J19" s="32" t="str">
        <f>+'Access-Fev'!L19</f>
        <v>4</v>
      </c>
      <c r="K19" s="35"/>
      <c r="L19" s="35"/>
      <c r="M19" s="35"/>
      <c r="N19" s="33">
        <v>0</v>
      </c>
      <c r="O19" s="35"/>
      <c r="P19" s="35">
        <f>'Access-Fev'!M19</f>
        <v>2000000</v>
      </c>
      <c r="Q19" s="35"/>
      <c r="R19" s="35">
        <f t="shared" si="0"/>
        <v>2000000</v>
      </c>
      <c r="S19" s="35">
        <f>'Access-Fev'!N19</f>
        <v>0</v>
      </c>
      <c r="T19" s="36">
        <f t="shared" si="1"/>
        <v>0</v>
      </c>
      <c r="U19" s="35">
        <f>'Access-Fev'!O19</f>
        <v>0</v>
      </c>
      <c r="V19" s="36">
        <f t="shared" si="2"/>
        <v>0</v>
      </c>
      <c r="W19" s="35">
        <f>'Access-Fev'!P19</f>
        <v>0</v>
      </c>
      <c r="X19" s="36">
        <f t="shared" si="3"/>
        <v>0</v>
      </c>
    </row>
    <row r="20" spans="1:24" ht="30.75" customHeight="1" x14ac:dyDescent="0.2">
      <c r="A20" s="32" t="str">
        <f>+'Access-Fev'!A20</f>
        <v>12101</v>
      </c>
      <c r="B20" s="43" t="str">
        <f>+'Access-Fev'!B20</f>
        <v>JUSTICA FEDERAL DE PRIMEIRO GRAU</v>
      </c>
      <c r="C20" s="32" t="str">
        <f>CONCATENATE('Access-Fev'!C20,".",'Access-Fev'!D20)</f>
        <v>02.122</v>
      </c>
      <c r="D20" s="32" t="str">
        <f>CONCATENATE('Access-Fev'!E20,".",'Access-Fev'!G20)</f>
        <v>0569.15NX</v>
      </c>
      <c r="E20" s="43" t="str">
        <f>+'Access-Fev'!F20</f>
        <v>PRESTACAO JURISDICIONAL NA JUSTICA FEDERAL</v>
      </c>
      <c r="F20" s="43" t="str">
        <f>+'Access-Fev'!H20</f>
        <v>REFORMA DO FORUM FEDERAL DE SANTOS - SP</v>
      </c>
      <c r="G20" s="32" t="str">
        <f>IF('Access-Fev'!I20="1","F","S")</f>
        <v>F</v>
      </c>
      <c r="H20" s="32" t="str">
        <f>+'Access-Fev'!J20</f>
        <v>0100</v>
      </c>
      <c r="I20" s="43" t="str">
        <f>+'Access-Fev'!K20</f>
        <v>RECURSOS ORDINARIOS</v>
      </c>
      <c r="J20" s="32" t="str">
        <f>+'Access-Fev'!L20</f>
        <v>4</v>
      </c>
      <c r="K20" s="35"/>
      <c r="L20" s="35"/>
      <c r="M20" s="35"/>
      <c r="N20" s="33">
        <v>0</v>
      </c>
      <c r="O20" s="35"/>
      <c r="P20" s="35">
        <f>'Access-Fev'!M20</f>
        <v>1410000</v>
      </c>
      <c r="Q20" s="35"/>
      <c r="R20" s="35">
        <f t="shared" si="0"/>
        <v>1410000</v>
      </c>
      <c r="S20" s="35">
        <f>'Access-Fev'!N20</f>
        <v>0</v>
      </c>
      <c r="T20" s="36">
        <f t="shared" si="1"/>
        <v>0</v>
      </c>
      <c r="U20" s="35">
        <f>'Access-Fev'!O20</f>
        <v>0</v>
      </c>
      <c r="V20" s="36">
        <f t="shared" si="2"/>
        <v>0</v>
      </c>
      <c r="W20" s="35">
        <f>'Access-Fev'!P20</f>
        <v>0</v>
      </c>
      <c r="X20" s="36">
        <f t="shared" si="3"/>
        <v>0</v>
      </c>
    </row>
    <row r="21" spans="1:24" ht="30.75" customHeight="1" x14ac:dyDescent="0.2">
      <c r="A21" s="32" t="str">
        <f>+'Access-Fev'!A21</f>
        <v>12101</v>
      </c>
      <c r="B21" s="43" t="str">
        <f>+'Access-Fev'!B21</f>
        <v>JUSTICA FEDERAL DE PRIMEIRO GRAU</v>
      </c>
      <c r="C21" s="32" t="str">
        <f>CONCATENATE('Access-Fev'!C21,".",'Access-Fev'!D21)</f>
        <v>02.122</v>
      </c>
      <c r="D21" s="32" t="str">
        <f>CONCATENATE('Access-Fev'!E21,".",'Access-Fev'!G21)</f>
        <v>0569.20TP</v>
      </c>
      <c r="E21" s="43" t="str">
        <f>+'Access-Fev'!F21</f>
        <v>PRESTACAO JURISDICIONAL NA JUSTICA FEDERAL</v>
      </c>
      <c r="F21" s="43" t="str">
        <f>+'Access-Fev'!H21</f>
        <v>PESSOAL ATIVO DA UNIAO</v>
      </c>
      <c r="G21" s="32" t="str">
        <f>IF('Access-Fev'!I21="1","F","S")</f>
        <v>F</v>
      </c>
      <c r="H21" s="32" t="str">
        <f>+'Access-Fev'!J21</f>
        <v>0100</v>
      </c>
      <c r="I21" s="43" t="str">
        <f>+'Access-Fev'!K21</f>
        <v>RECURSOS ORDINARIOS</v>
      </c>
      <c r="J21" s="32" t="str">
        <f>+'Access-Fev'!L21</f>
        <v>1</v>
      </c>
      <c r="K21" s="35"/>
      <c r="L21" s="35"/>
      <c r="M21" s="35"/>
      <c r="N21" s="33">
        <v>0</v>
      </c>
      <c r="O21" s="35"/>
      <c r="P21" s="35">
        <f>'Access-Fev'!M21</f>
        <v>178936006.97</v>
      </c>
      <c r="Q21" s="35"/>
      <c r="R21" s="35">
        <f t="shared" si="0"/>
        <v>178936006.97</v>
      </c>
      <c r="S21" s="35">
        <f>'Access-Fev'!N21</f>
        <v>178936006.97</v>
      </c>
      <c r="T21" s="36">
        <f t="shared" si="1"/>
        <v>1</v>
      </c>
      <c r="U21" s="35">
        <f>'Access-Fev'!O21</f>
        <v>178897375.22</v>
      </c>
      <c r="V21" s="36">
        <f t="shared" si="2"/>
        <v>0.99978410298377518</v>
      </c>
      <c r="W21" s="35">
        <f>'Access-Fev'!P21</f>
        <v>176937092.11000001</v>
      </c>
      <c r="X21" s="36">
        <f t="shared" si="3"/>
        <v>0.98882888417010939</v>
      </c>
    </row>
    <row r="22" spans="1:24" ht="30.75" customHeight="1" x14ac:dyDescent="0.2">
      <c r="A22" s="32" t="str">
        <f>+'Access-Fev'!A22</f>
        <v>12101</v>
      </c>
      <c r="B22" s="43" t="str">
        <f>+'Access-Fev'!B22</f>
        <v>JUSTICA FEDERAL DE PRIMEIRO GRAU</v>
      </c>
      <c r="C22" s="32" t="str">
        <f>CONCATENATE('Access-Fev'!C22,".",'Access-Fev'!D22)</f>
        <v>02.122</v>
      </c>
      <c r="D22" s="32" t="str">
        <f>CONCATENATE('Access-Fev'!E22,".",'Access-Fev'!G22)</f>
        <v>0569.216H</v>
      </c>
      <c r="E22" s="43" t="str">
        <f>+'Access-Fev'!F22</f>
        <v>PRESTACAO JURISDICIONAL NA JUSTICA FEDERAL</v>
      </c>
      <c r="F22" s="43" t="str">
        <f>+'Access-Fev'!H22</f>
        <v>AJUDA DE CUSTO PARA MORADIA OU AUXILIO-MORADIA A AGENTES PUB</v>
      </c>
      <c r="G22" s="32" t="str">
        <f>IF('Access-Fev'!I22="1","F","S")</f>
        <v>F</v>
      </c>
      <c r="H22" s="32" t="str">
        <f>+'Access-Fev'!J22</f>
        <v>0100</v>
      </c>
      <c r="I22" s="43" t="str">
        <f>+'Access-Fev'!K22</f>
        <v>RECURSOS ORDINARIOS</v>
      </c>
      <c r="J22" s="32" t="str">
        <f>+'Access-Fev'!L22</f>
        <v>3</v>
      </c>
      <c r="K22" s="35"/>
      <c r="L22" s="35"/>
      <c r="M22" s="35"/>
      <c r="N22" s="33">
        <v>0</v>
      </c>
      <c r="O22" s="35"/>
      <c r="P22" s="35">
        <f>'Access-Fev'!M22</f>
        <v>17147858</v>
      </c>
      <c r="Q22" s="35"/>
      <c r="R22" s="35">
        <f t="shared" si="0"/>
        <v>17147858</v>
      </c>
      <c r="S22" s="35">
        <f>'Access-Fev'!N22</f>
        <v>3600208.97</v>
      </c>
      <c r="T22" s="36">
        <f t="shared" si="1"/>
        <v>0.20995094372719905</v>
      </c>
      <c r="U22" s="35">
        <f>'Access-Fev'!O22</f>
        <v>2733162.97</v>
      </c>
      <c r="V22" s="36">
        <f t="shared" si="2"/>
        <v>0.15938801044421994</v>
      </c>
      <c r="W22" s="35">
        <f>'Access-Fev'!P22</f>
        <v>2731411.88</v>
      </c>
      <c r="X22" s="36">
        <f t="shared" si="3"/>
        <v>0.15928589331682125</v>
      </c>
    </row>
    <row r="23" spans="1:24" ht="30.75" customHeight="1" x14ac:dyDescent="0.2">
      <c r="A23" s="32" t="str">
        <f>+'Access-Fev'!A23</f>
        <v>12101</v>
      </c>
      <c r="B23" s="43" t="str">
        <f>+'Access-Fev'!B23</f>
        <v>JUSTICA FEDERAL DE PRIMEIRO GRAU</v>
      </c>
      <c r="C23" s="32" t="str">
        <f>CONCATENATE('Access-Fev'!C23,".",'Access-Fev'!D23)</f>
        <v>02.131</v>
      </c>
      <c r="D23" s="32" t="str">
        <f>CONCATENATE('Access-Fev'!E23,".",'Access-Fev'!G23)</f>
        <v>0569.2549</v>
      </c>
      <c r="E23" s="43" t="str">
        <f>+'Access-Fev'!F23</f>
        <v>PRESTACAO JURISDICIONAL NA JUSTICA FEDERAL</v>
      </c>
      <c r="F23" s="43" t="str">
        <f>+'Access-Fev'!H23</f>
        <v>COMUNICACAO E DIVULGACAO INSTITUCIONAL</v>
      </c>
      <c r="G23" s="32" t="str">
        <f>IF('Access-Fev'!I23="1","F","S")</f>
        <v>F</v>
      </c>
      <c r="H23" s="32" t="str">
        <f>+'Access-Fev'!J23</f>
        <v>0100</v>
      </c>
      <c r="I23" s="43" t="str">
        <f>+'Access-Fev'!K23</f>
        <v>RECURSOS ORDINARIOS</v>
      </c>
      <c r="J23" s="32" t="str">
        <f>+'Access-Fev'!L23</f>
        <v>4</v>
      </c>
      <c r="K23" s="35"/>
      <c r="L23" s="35"/>
      <c r="M23" s="35"/>
      <c r="N23" s="33">
        <v>0</v>
      </c>
      <c r="O23" s="35"/>
      <c r="P23" s="35">
        <f>'Access-Fev'!M23</f>
        <v>60000</v>
      </c>
      <c r="Q23" s="35"/>
      <c r="R23" s="35">
        <f t="shared" ref="R23:R29" si="4">N23-O23+P23+Q23</f>
        <v>60000</v>
      </c>
      <c r="S23" s="35">
        <f>'Access-Fev'!N23</f>
        <v>0</v>
      </c>
      <c r="T23" s="36">
        <f t="shared" ref="T23:T29" si="5">IF(R23&gt;0,S23/R23,0)</f>
        <v>0</v>
      </c>
      <c r="U23" s="35">
        <f>'Access-Fev'!O23</f>
        <v>0</v>
      </c>
      <c r="V23" s="36">
        <f t="shared" ref="V23:V29" si="6">IF(R23&gt;0,U23/R23,0)</f>
        <v>0</v>
      </c>
      <c r="W23" s="35">
        <f>'Access-Fev'!P23</f>
        <v>0</v>
      </c>
      <c r="X23" s="36">
        <f t="shared" ref="X23:X29" si="7">IF(R23&gt;0,W23/R23,0)</f>
        <v>0</v>
      </c>
    </row>
    <row r="24" spans="1:24" ht="30.75" customHeight="1" x14ac:dyDescent="0.2">
      <c r="A24" s="32" t="str">
        <f>+'Access-Fev'!A24</f>
        <v>12101</v>
      </c>
      <c r="B24" s="43" t="str">
        <f>+'Access-Fev'!B24</f>
        <v>JUSTICA FEDERAL DE PRIMEIRO GRAU</v>
      </c>
      <c r="C24" s="32" t="str">
        <f>CONCATENATE('Access-Fev'!C24,".",'Access-Fev'!D24)</f>
        <v>02.131</v>
      </c>
      <c r="D24" s="32" t="str">
        <f>CONCATENATE('Access-Fev'!E24,".",'Access-Fev'!G24)</f>
        <v>0569.2549</v>
      </c>
      <c r="E24" s="43" t="str">
        <f>+'Access-Fev'!F24</f>
        <v>PRESTACAO JURISDICIONAL NA JUSTICA FEDERAL</v>
      </c>
      <c r="F24" s="43" t="str">
        <f>+'Access-Fev'!H24</f>
        <v>COMUNICACAO E DIVULGACAO INSTITUCIONAL</v>
      </c>
      <c r="G24" s="32" t="str">
        <f>IF('Access-Fev'!I24="1","F","S")</f>
        <v>F</v>
      </c>
      <c r="H24" s="32" t="str">
        <f>+'Access-Fev'!J24</f>
        <v>0100</v>
      </c>
      <c r="I24" s="43" t="str">
        <f>+'Access-Fev'!K24</f>
        <v>RECURSOS ORDINARIOS</v>
      </c>
      <c r="J24" s="32" t="str">
        <f>+'Access-Fev'!L24</f>
        <v>3</v>
      </c>
      <c r="K24" s="35"/>
      <c r="L24" s="35"/>
      <c r="M24" s="35"/>
      <c r="N24" s="33">
        <v>0</v>
      </c>
      <c r="O24" s="35"/>
      <c r="P24" s="35">
        <f>'Access-Fev'!M24</f>
        <v>30000</v>
      </c>
      <c r="Q24" s="35"/>
      <c r="R24" s="35">
        <f t="shared" si="4"/>
        <v>30000</v>
      </c>
      <c r="S24" s="35">
        <f>'Access-Fev'!N24</f>
        <v>0</v>
      </c>
      <c r="T24" s="36">
        <f t="shared" si="5"/>
        <v>0</v>
      </c>
      <c r="U24" s="35">
        <f>'Access-Fev'!O24</f>
        <v>0</v>
      </c>
      <c r="V24" s="36">
        <f t="shared" si="6"/>
        <v>0</v>
      </c>
      <c r="W24" s="35">
        <f>'Access-Fev'!P24</f>
        <v>0</v>
      </c>
      <c r="X24" s="36">
        <f t="shared" si="7"/>
        <v>0</v>
      </c>
    </row>
    <row r="25" spans="1:24" ht="30.75" customHeight="1" x14ac:dyDescent="0.2">
      <c r="A25" s="32" t="str">
        <f>+'Access-Fev'!A25</f>
        <v>12101</v>
      </c>
      <c r="B25" s="43" t="str">
        <f>+'Access-Fev'!B25</f>
        <v>JUSTICA FEDERAL DE PRIMEIRO GRAU</v>
      </c>
      <c r="C25" s="32" t="str">
        <f>CONCATENATE('Access-Fev'!C25,".",'Access-Fev'!D25)</f>
        <v>02.301</v>
      </c>
      <c r="D25" s="32" t="str">
        <f>CONCATENATE('Access-Fev'!E25,".",'Access-Fev'!G25)</f>
        <v>0569.2004</v>
      </c>
      <c r="E25" s="43" t="str">
        <f>+'Access-Fev'!F25</f>
        <v>PRESTACAO JURISDICIONAL NA JUSTICA FEDERAL</v>
      </c>
      <c r="F25" s="43" t="str">
        <f>+'Access-Fev'!H25</f>
        <v>ASSISTENCIA MEDICA E ODONTOLOGICA AOS SERVIDORES CIVIS, EMPR</v>
      </c>
      <c r="G25" s="32" t="str">
        <f>IF('Access-Fev'!I25="1","F","S")</f>
        <v>S</v>
      </c>
      <c r="H25" s="32" t="str">
        <f>+'Access-Fev'!J25</f>
        <v>0100</v>
      </c>
      <c r="I25" s="43" t="str">
        <f>+'Access-Fev'!K25</f>
        <v>RECURSOS ORDINARIOS</v>
      </c>
      <c r="J25" s="32" t="str">
        <f>+'Access-Fev'!L25</f>
        <v>3</v>
      </c>
      <c r="K25" s="35"/>
      <c r="L25" s="35"/>
      <c r="M25" s="35"/>
      <c r="N25" s="33">
        <v>0</v>
      </c>
      <c r="O25" s="35"/>
      <c r="P25" s="35">
        <f>'Access-Fev'!M25</f>
        <v>30134400</v>
      </c>
      <c r="Q25" s="35"/>
      <c r="R25" s="35">
        <f t="shared" si="4"/>
        <v>30134400</v>
      </c>
      <c r="S25" s="35">
        <f>'Access-Fev'!N25</f>
        <v>28560000</v>
      </c>
      <c r="T25" s="36">
        <f t="shared" si="5"/>
        <v>0.94775406180312205</v>
      </c>
      <c r="U25" s="35">
        <f>'Access-Fev'!O25</f>
        <v>2566137.23</v>
      </c>
      <c r="V25" s="36">
        <f t="shared" si="6"/>
        <v>8.5156406963470321E-2</v>
      </c>
      <c r="W25" s="35">
        <f>'Access-Fev'!P25</f>
        <v>2566137.23</v>
      </c>
      <c r="X25" s="36">
        <f t="shared" si="7"/>
        <v>8.5156406963470321E-2</v>
      </c>
    </row>
    <row r="26" spans="1:24" ht="30.75" customHeight="1" x14ac:dyDescent="0.2">
      <c r="A26" s="32" t="str">
        <f>+'Access-Fev'!A26</f>
        <v>12101</v>
      </c>
      <c r="B26" s="43" t="str">
        <f>+'Access-Fev'!B26</f>
        <v>JUSTICA FEDERAL DE PRIMEIRO GRAU</v>
      </c>
      <c r="C26" s="32" t="str">
        <f>CONCATENATE('Access-Fev'!C26,".",'Access-Fev'!D26)</f>
        <v>02.331</v>
      </c>
      <c r="D26" s="32" t="str">
        <f>CONCATENATE('Access-Fev'!E26,".",'Access-Fev'!G26)</f>
        <v>0569.00M1</v>
      </c>
      <c r="E26" s="43" t="str">
        <f>+'Access-Fev'!F26</f>
        <v>PRESTACAO JURISDICIONAL NA JUSTICA FEDERAL</v>
      </c>
      <c r="F26" s="43" t="str">
        <f>+'Access-Fev'!H26</f>
        <v>BENEFICIOS ASSISTENCIAIS DECORRENTES DO AUXILIO-FUNERAL E NA</v>
      </c>
      <c r="G26" s="32" t="str">
        <f>IF('Access-Fev'!I26="1","F","S")</f>
        <v>F</v>
      </c>
      <c r="H26" s="32" t="str">
        <f>+'Access-Fev'!J26</f>
        <v>0100</v>
      </c>
      <c r="I26" s="43" t="str">
        <f>+'Access-Fev'!K26</f>
        <v>RECURSOS ORDINARIOS</v>
      </c>
      <c r="J26" s="32" t="str">
        <f>+'Access-Fev'!L26</f>
        <v>3</v>
      </c>
      <c r="K26" s="35"/>
      <c r="L26" s="35"/>
      <c r="M26" s="35"/>
      <c r="N26" s="33">
        <v>0</v>
      </c>
      <c r="O26" s="35"/>
      <c r="P26" s="35">
        <f>'Access-Fev'!M26</f>
        <v>43593.42</v>
      </c>
      <c r="Q26" s="35"/>
      <c r="R26" s="35">
        <f t="shared" si="4"/>
        <v>43593.42</v>
      </c>
      <c r="S26" s="35">
        <f>'Access-Fev'!N26</f>
        <v>43593.42</v>
      </c>
      <c r="T26" s="36">
        <f t="shared" si="5"/>
        <v>1</v>
      </c>
      <c r="U26" s="35">
        <f>'Access-Fev'!O26</f>
        <v>43593.42</v>
      </c>
      <c r="V26" s="36">
        <f t="shared" si="6"/>
        <v>1</v>
      </c>
      <c r="W26" s="35">
        <f>'Access-Fev'!P26</f>
        <v>43593.42</v>
      </c>
      <c r="X26" s="36">
        <f t="shared" si="7"/>
        <v>1</v>
      </c>
    </row>
    <row r="27" spans="1:24" ht="30.75" customHeight="1" x14ac:dyDescent="0.2">
      <c r="A27" s="32" t="str">
        <f>+'Access-Fev'!A27</f>
        <v>12101</v>
      </c>
      <c r="B27" s="43" t="str">
        <f>+'Access-Fev'!B27</f>
        <v>JUSTICA FEDERAL DE PRIMEIRO GRAU</v>
      </c>
      <c r="C27" s="32" t="str">
        <f>CONCATENATE('Access-Fev'!C27,".",'Access-Fev'!D27)</f>
        <v>02.331</v>
      </c>
      <c r="D27" s="32" t="str">
        <f>CONCATENATE('Access-Fev'!E27,".",'Access-Fev'!G27)</f>
        <v>0569.2010</v>
      </c>
      <c r="E27" s="43" t="str">
        <f>+'Access-Fev'!F27</f>
        <v>PRESTACAO JURISDICIONAL NA JUSTICA FEDERAL</v>
      </c>
      <c r="F27" s="43" t="str">
        <f>+'Access-Fev'!H27</f>
        <v>ASSISTENCIA PRE-ESCOLAR AOS DEPENDENTES DOS SERVIDORES CIVIS</v>
      </c>
      <c r="G27" s="32" t="str">
        <f>IF('Access-Fev'!I27="1","F","S")</f>
        <v>F</v>
      </c>
      <c r="H27" s="32" t="str">
        <f>+'Access-Fev'!J27</f>
        <v>0100</v>
      </c>
      <c r="I27" s="43" t="str">
        <f>+'Access-Fev'!K27</f>
        <v>RECURSOS ORDINARIOS</v>
      </c>
      <c r="J27" s="32" t="str">
        <f>+'Access-Fev'!L27</f>
        <v>3</v>
      </c>
      <c r="K27" s="35"/>
      <c r="L27" s="35"/>
      <c r="M27" s="35"/>
      <c r="N27" s="33">
        <v>0</v>
      </c>
      <c r="O27" s="35"/>
      <c r="P27" s="35">
        <f>'Access-Fev'!M27</f>
        <v>6987204</v>
      </c>
      <c r="Q27" s="35"/>
      <c r="R27" s="35">
        <f t="shared" si="4"/>
        <v>6987204</v>
      </c>
      <c r="S27" s="35">
        <f>'Access-Fev'!N27</f>
        <v>6987204</v>
      </c>
      <c r="T27" s="36">
        <f t="shared" si="5"/>
        <v>1</v>
      </c>
      <c r="U27" s="35">
        <f>'Access-Fev'!O27</f>
        <v>1073664</v>
      </c>
      <c r="V27" s="36">
        <f t="shared" si="6"/>
        <v>0.15366146458583432</v>
      </c>
      <c r="W27" s="35">
        <f>'Access-Fev'!P27</f>
        <v>1073664</v>
      </c>
      <c r="X27" s="36">
        <f t="shared" si="7"/>
        <v>0.15366146458583432</v>
      </c>
    </row>
    <row r="28" spans="1:24" ht="30.75" customHeight="1" x14ac:dyDescent="0.2">
      <c r="A28" s="32" t="str">
        <f>+'Access-Fev'!A28</f>
        <v>12101</v>
      </c>
      <c r="B28" s="43" t="str">
        <f>+'Access-Fev'!B28</f>
        <v>JUSTICA FEDERAL DE PRIMEIRO GRAU</v>
      </c>
      <c r="C28" s="32" t="str">
        <f>CONCATENATE('Access-Fev'!C28,".",'Access-Fev'!D28)</f>
        <v>02.331</v>
      </c>
      <c r="D28" s="32" t="str">
        <f>CONCATENATE('Access-Fev'!E28,".",'Access-Fev'!G28)</f>
        <v>0569.2011</v>
      </c>
      <c r="E28" s="43" t="str">
        <f>+'Access-Fev'!F28</f>
        <v>PRESTACAO JURISDICIONAL NA JUSTICA FEDERAL</v>
      </c>
      <c r="F28" s="43" t="str">
        <f>+'Access-Fev'!H28</f>
        <v>AUXILIO-TRANSPORTE AOS SERVIDORES CIVIS, EMPREGADOS E MILITA</v>
      </c>
      <c r="G28" s="32" t="str">
        <f>IF('Access-Fev'!I28="1","F","S")</f>
        <v>F</v>
      </c>
      <c r="H28" s="32" t="str">
        <f>+'Access-Fev'!J28</f>
        <v>0100</v>
      </c>
      <c r="I28" s="43" t="str">
        <f>+'Access-Fev'!K28</f>
        <v>RECURSOS ORDINARIOS</v>
      </c>
      <c r="J28" s="32" t="str">
        <f>+'Access-Fev'!L28</f>
        <v>3</v>
      </c>
      <c r="K28" s="35"/>
      <c r="L28" s="35"/>
      <c r="M28" s="35"/>
      <c r="N28" s="33">
        <v>0</v>
      </c>
      <c r="O28" s="35"/>
      <c r="P28" s="35">
        <f>'Access-Fev'!M28</f>
        <v>2972750</v>
      </c>
      <c r="Q28" s="35"/>
      <c r="R28" s="35">
        <f t="shared" si="4"/>
        <v>2972750</v>
      </c>
      <c r="S28" s="35">
        <f>'Access-Fev'!N28</f>
        <v>2972749.92</v>
      </c>
      <c r="T28" s="36">
        <f t="shared" si="5"/>
        <v>0.99999997308889077</v>
      </c>
      <c r="U28" s="35">
        <f>'Access-Fev'!O28</f>
        <v>159295.98000000001</v>
      </c>
      <c r="V28" s="36">
        <f t="shared" si="6"/>
        <v>5.3585393995458752E-2</v>
      </c>
      <c r="W28" s="35">
        <f>'Access-Fev'!P28</f>
        <v>159295.98000000001</v>
      </c>
      <c r="X28" s="36">
        <f t="shared" si="7"/>
        <v>5.3585393995458752E-2</v>
      </c>
    </row>
    <row r="29" spans="1:24" ht="30.75" customHeight="1" x14ac:dyDescent="0.2">
      <c r="A29" s="32" t="str">
        <f>+'Access-Fev'!A29</f>
        <v>12101</v>
      </c>
      <c r="B29" s="43" t="str">
        <f>+'Access-Fev'!B29</f>
        <v>JUSTICA FEDERAL DE PRIMEIRO GRAU</v>
      </c>
      <c r="C29" s="32" t="str">
        <f>CONCATENATE('Access-Fev'!C29,".",'Access-Fev'!D29)</f>
        <v>02.331</v>
      </c>
      <c r="D29" s="32" t="str">
        <f>CONCATENATE('Access-Fev'!E29,".",'Access-Fev'!G29)</f>
        <v>0569.2012</v>
      </c>
      <c r="E29" s="43" t="str">
        <f>+'Access-Fev'!F29</f>
        <v>PRESTACAO JURISDICIONAL NA JUSTICA FEDERAL</v>
      </c>
      <c r="F29" s="43" t="str">
        <f>+'Access-Fev'!H29</f>
        <v>AUXILIO-ALIMENTACAO AOS SERVIDORES CIVIS, EMPREGADOS E MILIT</v>
      </c>
      <c r="G29" s="32" t="str">
        <f>IF('Access-Fev'!I29="1","F","S")</f>
        <v>F</v>
      </c>
      <c r="H29" s="32" t="str">
        <f>+'Access-Fev'!J29</f>
        <v>0100</v>
      </c>
      <c r="I29" s="43" t="str">
        <f>+'Access-Fev'!K29</f>
        <v>RECURSOS ORDINARIOS</v>
      </c>
      <c r="J29" s="32" t="str">
        <f>+'Access-Fev'!L29</f>
        <v>3</v>
      </c>
      <c r="K29" s="35"/>
      <c r="L29" s="35"/>
      <c r="M29" s="35"/>
      <c r="N29" s="33">
        <v>0</v>
      </c>
      <c r="O29" s="35"/>
      <c r="P29" s="35">
        <f>'Access-Fev'!M29</f>
        <v>48711936</v>
      </c>
      <c r="Q29" s="35"/>
      <c r="R29" s="35">
        <f t="shared" si="4"/>
        <v>48711936</v>
      </c>
      <c r="S29" s="35">
        <f>'Access-Fev'!N29</f>
        <v>48711936</v>
      </c>
      <c r="T29" s="36">
        <f t="shared" si="5"/>
        <v>1</v>
      </c>
      <c r="U29" s="35">
        <f>'Access-Fev'!O29</f>
        <v>8115967.4500000002</v>
      </c>
      <c r="V29" s="36">
        <f t="shared" si="6"/>
        <v>0.16661147382850888</v>
      </c>
      <c r="W29" s="35">
        <f>'Access-Fev'!P29</f>
        <v>8114681.6299999999</v>
      </c>
      <c r="X29" s="36">
        <f t="shared" si="7"/>
        <v>0.16658507742332393</v>
      </c>
    </row>
    <row r="30" spans="1:24" ht="30.75" customHeight="1" x14ac:dyDescent="0.2">
      <c r="A30" s="32" t="str">
        <f>+'Access-Fev'!A30</f>
        <v>12101</v>
      </c>
      <c r="B30" s="43" t="str">
        <f>+'Access-Fev'!B30</f>
        <v>JUSTICA FEDERAL DE PRIMEIRO GRAU</v>
      </c>
      <c r="C30" s="32" t="str">
        <f>CONCATENATE('Access-Fev'!C30,".",'Access-Fev'!D30)</f>
        <v>02.846</v>
      </c>
      <c r="D30" s="32" t="str">
        <f>CONCATENATE('Access-Fev'!E30,".",'Access-Fev'!G30)</f>
        <v>0569.09HB</v>
      </c>
      <c r="E30" s="43" t="str">
        <f>+'Access-Fev'!F30</f>
        <v>PRESTACAO JURISDICIONAL NA JUSTICA FEDERAL</v>
      </c>
      <c r="F30" s="43" t="str">
        <f>+'Access-Fev'!H30</f>
        <v>CONTRIBUICAO DA UNIAO, DE SUAS AUTARQUIAS E FUNDACOES PARA O</v>
      </c>
      <c r="G30" s="32" t="str">
        <f>IF('Access-Fev'!I30="1","F","S")</f>
        <v>F</v>
      </c>
      <c r="H30" s="32" t="str">
        <f>+'Access-Fev'!J30</f>
        <v>0100</v>
      </c>
      <c r="I30" s="43" t="str">
        <f>+'Access-Fev'!K30</f>
        <v>RECURSOS ORDINARIOS</v>
      </c>
      <c r="J30" s="32" t="str">
        <f>+'Access-Fev'!L30</f>
        <v>1</v>
      </c>
      <c r="K30" s="35"/>
      <c r="L30" s="35"/>
      <c r="M30" s="35"/>
      <c r="N30" s="33">
        <v>0</v>
      </c>
      <c r="O30" s="35"/>
      <c r="P30" s="35">
        <f>'Access-Fev'!M30</f>
        <v>26749969.300000001</v>
      </c>
      <c r="Q30" s="35"/>
      <c r="R30" s="35">
        <f>N30-O30+P30+Q30</f>
        <v>26749969.300000001</v>
      </c>
      <c r="S30" s="35">
        <f>'Access-Fev'!N30</f>
        <v>26749969.300000001</v>
      </c>
      <c r="T30" s="36">
        <f>IF(R30&gt;0,S30/R30,0)</f>
        <v>1</v>
      </c>
      <c r="U30" s="35">
        <f>'Access-Fev'!O30</f>
        <v>26749969.300000001</v>
      </c>
      <c r="V30" s="36">
        <f>IF(R30&gt;0,U30/R30,0)</f>
        <v>1</v>
      </c>
      <c r="W30" s="35">
        <f>'Access-Fev'!P30</f>
        <v>26749969.300000001</v>
      </c>
      <c r="X30" s="36">
        <f>IF(R30&gt;0,W30/R30,0)</f>
        <v>1</v>
      </c>
    </row>
    <row r="31" spans="1:24" ht="30.75" customHeight="1" thickBot="1" x14ac:dyDescent="0.25">
      <c r="A31" s="32" t="str">
        <f>+'Access-Fev'!A31</f>
        <v>12101</v>
      </c>
      <c r="B31" s="43" t="str">
        <f>+'Access-Fev'!B31</f>
        <v>JUSTICA FEDERAL DE PRIMEIRO GRAU</v>
      </c>
      <c r="C31" s="32" t="str">
        <f>CONCATENATE('Access-Fev'!C31,".",'Access-Fev'!D31)</f>
        <v>09.272</v>
      </c>
      <c r="D31" s="32" t="str">
        <f>CONCATENATE('Access-Fev'!E31,".",'Access-Fev'!G31)</f>
        <v>0089.0181</v>
      </c>
      <c r="E31" s="43" t="str">
        <f>+'Access-Fev'!F31</f>
        <v>PREVIDENCIA DE INATIVOS E PENSIONISTAS DA UNIAO</v>
      </c>
      <c r="F31" s="43" t="str">
        <f>+'Access-Fev'!H31</f>
        <v>APOSENTADORIAS E PENSOES - SERVIDORES CIVIS</v>
      </c>
      <c r="G31" s="32" t="str">
        <f>IF('Access-Fev'!I31="1","F","S")</f>
        <v>S</v>
      </c>
      <c r="H31" s="32" t="str">
        <f>+'Access-Fev'!J31</f>
        <v>0169</v>
      </c>
      <c r="I31" s="43" t="str">
        <f>+'Access-Fev'!K31</f>
        <v>CONTRIB.PATRONAL P/PLANO DE SEGURID.SOC.SERV.</v>
      </c>
      <c r="J31" s="32" t="str">
        <f>+'Access-Fev'!L31</f>
        <v>1</v>
      </c>
      <c r="K31" s="35"/>
      <c r="L31" s="35"/>
      <c r="M31" s="35"/>
      <c r="N31" s="33">
        <v>0</v>
      </c>
      <c r="O31" s="35"/>
      <c r="P31" s="35">
        <f>'Access-Fev'!M31</f>
        <v>33634890.759999998</v>
      </c>
      <c r="Q31" s="35"/>
      <c r="R31" s="35">
        <f>N31-O31+P31+Q31</f>
        <v>33634890.759999998</v>
      </c>
      <c r="S31" s="35">
        <f>'Access-Fev'!N31</f>
        <v>33634890.759999998</v>
      </c>
      <c r="T31" s="36">
        <f>IF(R31&gt;0,S31/R31,0)</f>
        <v>1</v>
      </c>
      <c r="U31" s="35">
        <f>'Access-Fev'!O31</f>
        <v>33634890.759999998</v>
      </c>
      <c r="V31" s="36">
        <f>IF(R31&gt;0,U31/R31,0)</f>
        <v>1</v>
      </c>
      <c r="W31" s="35">
        <f>'Access-Fev'!P31</f>
        <v>33255464.609999999</v>
      </c>
      <c r="X31" s="36">
        <f>IF(R31&gt;0,W31/R31,0)</f>
        <v>0.98871926914502639</v>
      </c>
    </row>
    <row r="32" spans="1:24" ht="30.75" customHeight="1" thickBot="1" x14ac:dyDescent="0.25">
      <c r="A32" s="74" t="s">
        <v>118</v>
      </c>
      <c r="B32" s="75"/>
      <c r="C32" s="75"/>
      <c r="D32" s="75"/>
      <c r="E32" s="75"/>
      <c r="F32" s="75"/>
      <c r="G32" s="75"/>
      <c r="H32" s="75"/>
      <c r="I32" s="75"/>
      <c r="J32" s="76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570900987.45000005</v>
      </c>
      <c r="Q32" s="38">
        <f>SUM(Q10:Q31)</f>
        <v>0</v>
      </c>
      <c r="R32" s="38">
        <f>SUM(R10:R31)</f>
        <v>570900987.45000005</v>
      </c>
      <c r="S32" s="38">
        <f>SUM(S10:S31)</f>
        <v>470491632.95000011</v>
      </c>
      <c r="T32" s="39">
        <f t="shared" si="1"/>
        <v>0.82412124570235767</v>
      </c>
      <c r="U32" s="38">
        <f>SUM(U10:U31)</f>
        <v>266796424.98999995</v>
      </c>
      <c r="V32" s="39">
        <f t="shared" si="2"/>
        <v>0.46732521199810712</v>
      </c>
      <c r="W32" s="38">
        <f>SUM(W10:W31)</f>
        <v>263107206.32999998</v>
      </c>
      <c r="X32" s="39">
        <f t="shared" si="3"/>
        <v>0.46086311306834643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570900987.45000005</v>
      </c>
      <c r="Q37" s="42"/>
      <c r="R37" s="42">
        <f>SUM(R10:R31)</f>
        <v>570900987.45000005</v>
      </c>
      <c r="S37" s="42">
        <f>SUM(S10:S31)</f>
        <v>470491632.95000011</v>
      </c>
      <c r="T37" s="42"/>
      <c r="U37" s="42">
        <f>SUM(U10:U31)</f>
        <v>266796424.98999995</v>
      </c>
      <c r="V37" s="42"/>
      <c r="W37" s="42">
        <f>SUM(W10:W31)</f>
        <v>263107206.32999998</v>
      </c>
      <c r="X37" s="42"/>
    </row>
    <row r="38" spans="1:24" ht="12.75" x14ac:dyDescent="0.2">
      <c r="N38" s="55" t="s">
        <v>146</v>
      </c>
      <c r="P38" s="42">
        <f>'Access-Fev'!M32</f>
        <v>570900987.45000005</v>
      </c>
      <c r="Q38" s="42"/>
      <c r="R38" s="42">
        <f>'Access-Fev'!M32</f>
        <v>570900987.45000005</v>
      </c>
      <c r="S38" s="42">
        <f>'Access-Fev'!N32</f>
        <v>470491632.95000011</v>
      </c>
      <c r="T38" s="42"/>
      <c r="U38" s="42">
        <f>'Access-Fev'!O32</f>
        <v>266796424.98999995</v>
      </c>
      <c r="V38" s="42"/>
      <c r="W38" s="42">
        <f>'Access-Fev'!P32</f>
        <v>263107206.32999998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145</v>
      </c>
      <c r="P41" s="42">
        <v>570900987.45000005</v>
      </c>
      <c r="Q41" s="56"/>
      <c r="R41" s="56"/>
      <c r="S41" s="42">
        <v>470491632.94999999</v>
      </c>
      <c r="T41" s="56"/>
      <c r="U41" s="42">
        <v>266796424.99000001</v>
      </c>
      <c r="V41" s="56"/>
      <c r="W41" s="42">
        <v>263107206.33000001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2:J32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A5" sqref="A5:X5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91" t="s">
        <v>158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61"/>
      <c r="R4" s="61"/>
    </row>
    <row r="5" spans="1:18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130</v>
      </c>
      <c r="O7" s="61" t="s">
        <v>131</v>
      </c>
      <c r="P7" s="61" t="s">
        <v>132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133</v>
      </c>
      <c r="O8" s="61" t="s">
        <v>134</v>
      </c>
      <c r="P8" s="61" t="s">
        <v>135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159</v>
      </c>
      <c r="N9" s="61" t="s">
        <v>159</v>
      </c>
      <c r="O9" s="61" t="s">
        <v>159</v>
      </c>
      <c r="P9" s="61" t="s">
        <v>159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137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137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140</v>
      </c>
      <c r="H22" s="61" t="s">
        <v>141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91" t="s">
        <v>160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130</v>
      </c>
      <c r="O7" s="62" t="s">
        <v>131</v>
      </c>
      <c r="P7" s="62" t="s">
        <v>132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133</v>
      </c>
      <c r="O8" s="62" t="s">
        <v>134</v>
      </c>
      <c r="P8" s="62" t="s">
        <v>135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159</v>
      </c>
      <c r="N9" s="62" t="s">
        <v>159</v>
      </c>
      <c r="O9" s="62" t="s">
        <v>159</v>
      </c>
      <c r="P9" s="62" t="s">
        <v>159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137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137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140</v>
      </c>
      <c r="H22" s="62" t="s">
        <v>141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A5" sqref="A5:X5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93" t="s">
        <v>163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6"/>
      <c r="R4" s="66"/>
      <c r="S4" s="66"/>
    </row>
    <row r="5" spans="1:19" ht="10.5" customHeight="1" x14ac:dyDescent="0.2">
      <c r="A5" s="93" t="s">
        <v>21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130</v>
      </c>
      <c r="O7" s="69" t="s">
        <v>131</v>
      </c>
      <c r="P7" s="69" t="s">
        <v>132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133</v>
      </c>
      <c r="O8" s="69" t="s">
        <v>134</v>
      </c>
      <c r="P8" s="69" t="s">
        <v>135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159</v>
      </c>
      <c r="N9" s="69" t="s">
        <v>159</v>
      </c>
      <c r="O9" s="69" t="s">
        <v>159</v>
      </c>
      <c r="P9" s="69" t="s">
        <v>159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137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137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140</v>
      </c>
      <c r="H22" s="69" t="s">
        <v>141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142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A5" sqref="A5:X5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1" t="s">
        <v>164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68"/>
      <c r="R4" s="68"/>
    </row>
    <row r="5" spans="1:18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130</v>
      </c>
      <c r="O7" s="68" t="s">
        <v>131</v>
      </c>
      <c r="P7" s="68" t="s">
        <v>132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133</v>
      </c>
      <c r="O8" s="68" t="s">
        <v>134</v>
      </c>
      <c r="P8" s="68" t="s">
        <v>135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159</v>
      </c>
      <c r="N9" s="68" t="s">
        <v>159</v>
      </c>
      <c r="O9" s="68" t="s">
        <v>159</v>
      </c>
      <c r="P9" s="68" t="s">
        <v>159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137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137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140</v>
      </c>
      <c r="H22" s="68" t="s">
        <v>141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91" t="s">
        <v>166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71"/>
    </row>
    <row r="5" spans="1:17" ht="10.5" customHeight="1" x14ac:dyDescent="0.2">
      <c r="A5" s="91" t="s">
        <v>21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130</v>
      </c>
      <c r="O7" s="71" t="s">
        <v>131</v>
      </c>
      <c r="P7" s="71" t="s">
        <v>132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133</v>
      </c>
      <c r="O8" s="71" t="s">
        <v>134</v>
      </c>
      <c r="P8" s="71" t="s">
        <v>135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159</v>
      </c>
      <c r="N9" s="71" t="s">
        <v>159</v>
      </c>
      <c r="O9" s="71" t="s">
        <v>159</v>
      </c>
      <c r="P9" s="71" t="s">
        <v>159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137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137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140</v>
      </c>
      <c r="H22" s="71" t="s">
        <v>141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167</v>
      </c>
      <c r="H23" s="71" t="s">
        <v>168</v>
      </c>
      <c r="I23" s="71" t="s">
        <v>13</v>
      </c>
      <c r="J23" s="71" t="s">
        <v>18</v>
      </c>
      <c r="K23" s="71" t="s">
        <v>42</v>
      </c>
      <c r="L23" s="71" t="s">
        <v>169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167</v>
      </c>
      <c r="H24" s="71" t="s">
        <v>168</v>
      </c>
      <c r="I24" s="71" t="s">
        <v>13</v>
      </c>
      <c r="J24" s="71" t="s">
        <v>122</v>
      </c>
      <c r="K24" s="71" t="s">
        <v>139</v>
      </c>
      <c r="L24" s="71" t="s">
        <v>169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170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142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171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171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171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66" zoomScaleNormal="85" zoomScaleSheetLayoutView="66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28458357.420000002</v>
      </c>
      <c r="T10" s="31">
        <f>IF(R10&gt;0,S10/R10,0)</f>
        <v>0.9999999444802844</v>
      </c>
      <c r="U10" s="30">
        <f>'Access-Mar'!O10</f>
        <v>7590801.8300000001</v>
      </c>
      <c r="V10" s="31">
        <f>IF(R10&gt;0,U10/R10,0)</f>
        <v>0.26673364511284714</v>
      </c>
      <c r="W10" s="30">
        <f>'Access-Mar'!P10</f>
        <v>7489935.46</v>
      </c>
      <c r="X10" s="31">
        <f>IF(R10&gt;0,W10/R10,0)</f>
        <v>0.26318929563015209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6550000</v>
      </c>
      <c r="Q11" s="35"/>
      <c r="R11" s="35">
        <f t="shared" ref="R11:R31" si="0">N11-O11+P11+Q11</f>
        <v>6550000</v>
      </c>
      <c r="S11" s="35">
        <f>'Access-Mar'!N11</f>
        <v>0</v>
      </c>
      <c r="T11" s="36">
        <f t="shared" ref="T11:T32" si="1">IF(R11&gt;0,S11/R11,0)</f>
        <v>0</v>
      </c>
      <c r="U11" s="35">
        <f>'Access-Mar'!O11</f>
        <v>0</v>
      </c>
      <c r="V11" s="36">
        <f t="shared" ref="V11:V32" si="2">IF(R11&gt;0,U11/R11,0)</f>
        <v>0</v>
      </c>
      <c r="W11" s="35">
        <f>'Access-Mar'!P11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153215466</v>
      </c>
      <c r="Q12" s="35"/>
      <c r="R12" s="35">
        <f t="shared" si="0"/>
        <v>153215466</v>
      </c>
      <c r="S12" s="35">
        <f>'Access-Mar'!N12</f>
        <v>102074515.97</v>
      </c>
      <c r="T12" s="36">
        <f t="shared" si="1"/>
        <v>0.66621548486495485</v>
      </c>
      <c r="U12" s="35">
        <f>'Access-Mar'!O12</f>
        <v>18089527.02</v>
      </c>
      <c r="V12" s="36">
        <f t="shared" si="2"/>
        <v>0.11806593350047312</v>
      </c>
      <c r="W12" s="35">
        <f>'Access-Mar'!P12</f>
        <v>17014421.16</v>
      </c>
      <c r="X12" s="36">
        <f t="shared" si="3"/>
        <v>0.11104897961149693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22562454</v>
      </c>
      <c r="Q13" s="35"/>
      <c r="R13" s="35">
        <f t="shared" si="0"/>
        <v>22562454</v>
      </c>
      <c r="S13" s="35">
        <f>'Access-Mar'!N13</f>
        <v>20385025.120000001</v>
      </c>
      <c r="T13" s="36">
        <f t="shared" si="1"/>
        <v>0.90349326008598185</v>
      </c>
      <c r="U13" s="35">
        <f>'Access-Mar'!O13</f>
        <v>3307255.72</v>
      </c>
      <c r="V13" s="36">
        <f t="shared" si="2"/>
        <v>0.14658226981869971</v>
      </c>
      <c r="W13" s="35">
        <f>'Access-Mar'!P13</f>
        <v>3307255.72</v>
      </c>
      <c r="X13" s="36">
        <f t="shared" si="3"/>
        <v>0.14658226981869971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1670000</v>
      </c>
      <c r="Q14" s="35"/>
      <c r="R14" s="35">
        <f t="shared" si="0"/>
        <v>1670000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1950800</v>
      </c>
      <c r="Q15" s="35"/>
      <c r="R15" s="35">
        <f t="shared" si="0"/>
        <v>1950800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2625300</v>
      </c>
      <c r="Q16" s="35"/>
      <c r="R16" s="35">
        <f t="shared" si="0"/>
        <v>2625300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1180000</v>
      </c>
      <c r="Q17" s="35"/>
      <c r="R17" s="35">
        <f t="shared" si="0"/>
        <v>1180000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1470000</v>
      </c>
      <c r="Q18" s="35"/>
      <c r="R18" s="35">
        <f t="shared" si="0"/>
        <v>1470000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1410000</v>
      </c>
      <c r="Q20" s="35"/>
      <c r="R20" s="35">
        <f t="shared" si="0"/>
        <v>1410000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PESSOAL ATIVO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250765411.59999999</v>
      </c>
      <c r="Q21" s="35"/>
      <c r="R21" s="35">
        <f t="shared" si="0"/>
        <v>250765411.59999999</v>
      </c>
      <c r="S21" s="35">
        <f>'Access-Mar'!N21</f>
        <v>250765411.59999999</v>
      </c>
      <c r="T21" s="36">
        <f t="shared" si="1"/>
        <v>1</v>
      </c>
      <c r="U21" s="35">
        <f>'Access-Mar'!O21</f>
        <v>250668195.78</v>
      </c>
      <c r="V21" s="36">
        <f t="shared" si="2"/>
        <v>0.99961232364790775</v>
      </c>
      <c r="W21" s="35">
        <f>'Access-Mar'!P21</f>
        <v>248513889.31</v>
      </c>
      <c r="X21" s="36">
        <f t="shared" si="3"/>
        <v>0.99102140013794471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17147858</v>
      </c>
      <c r="Q22" s="35"/>
      <c r="R22" s="35">
        <f t="shared" si="0"/>
        <v>17147858</v>
      </c>
      <c r="S22" s="35">
        <f>'Access-Mar'!N22</f>
        <v>4917905.7</v>
      </c>
      <c r="T22" s="36">
        <f t="shared" si="1"/>
        <v>0.28679416986074879</v>
      </c>
      <c r="U22" s="35">
        <f>'Access-Mar'!O22</f>
        <v>4120710.68</v>
      </c>
      <c r="V22" s="36">
        <f t="shared" si="2"/>
        <v>0.24030468878387026</v>
      </c>
      <c r="W22" s="35">
        <f>'Access-Mar'!P22</f>
        <v>4120710.68</v>
      </c>
      <c r="X22" s="36">
        <f t="shared" si="3"/>
        <v>0.24030468878387026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60000</v>
      </c>
      <c r="Q23" s="35"/>
      <c r="R23" s="35">
        <f t="shared" si="0"/>
        <v>60000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30000</v>
      </c>
      <c r="Q24" s="35"/>
      <c r="R24" s="35">
        <f t="shared" si="0"/>
        <v>30000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30134400</v>
      </c>
      <c r="Q25" s="35"/>
      <c r="R25" s="35">
        <f t="shared" si="0"/>
        <v>30134400</v>
      </c>
      <c r="S25" s="35">
        <f>'Access-Mar'!N25</f>
        <v>28560000</v>
      </c>
      <c r="T25" s="36">
        <f t="shared" si="1"/>
        <v>0.94775406180312205</v>
      </c>
      <c r="U25" s="35">
        <f>'Access-Mar'!O25</f>
        <v>4775700.4400000004</v>
      </c>
      <c r="V25" s="36">
        <f t="shared" si="2"/>
        <v>0.15848002415843687</v>
      </c>
      <c r="W25" s="35">
        <f>'Access-Mar'!P25</f>
        <v>4775700.4400000004</v>
      </c>
      <c r="X25" s="36">
        <f t="shared" si="3"/>
        <v>0.15848002415843687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0569.00M1</v>
      </c>
      <c r="E26" s="43" t="str">
        <f>+'Access-Mar'!F26</f>
        <v>PRESTACAO JURISDICIONAL NA JUSTICA FEDERAL</v>
      </c>
      <c r="F26" s="43" t="str">
        <f>+'Access-Mar'!H26</f>
        <v>BENEFICIOS ASSISTENCIAIS DECORRENTES DO AUXILIO-FUNERAL E NA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102009.85</v>
      </c>
      <c r="Q26" s="35"/>
      <c r="R26" s="35">
        <f t="shared" si="0"/>
        <v>102009.85</v>
      </c>
      <c r="S26" s="35">
        <f>'Access-Mar'!N26</f>
        <v>102009.85</v>
      </c>
      <c r="T26" s="36">
        <f t="shared" si="1"/>
        <v>1</v>
      </c>
      <c r="U26" s="35">
        <f>'Access-Mar'!O26</f>
        <v>102009.85</v>
      </c>
      <c r="V26" s="36">
        <f t="shared" si="2"/>
        <v>1</v>
      </c>
      <c r="W26" s="35">
        <f>'Access-Mar'!P26</f>
        <v>102009.85</v>
      </c>
      <c r="X26" s="36">
        <f t="shared" si="3"/>
        <v>1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02.331</v>
      </c>
      <c r="D27" s="32" t="str">
        <f>CONCATENATE('Access-Mar'!E27,".",'Access-Mar'!G27)</f>
        <v>0569.2010</v>
      </c>
      <c r="E27" s="43" t="str">
        <f>+'Access-Mar'!F27</f>
        <v>PRESTACAO JURISDICIONAL NA JUSTICA FEDERAL</v>
      </c>
      <c r="F27" s="43" t="str">
        <f>+'Access-Mar'!H27</f>
        <v>ASSISTENCIA PRE-ESCOLAR AOS DEPENDENTES DOS SERVIDORES CIVIS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3</v>
      </c>
      <c r="K27" s="35"/>
      <c r="L27" s="35"/>
      <c r="M27" s="35"/>
      <c r="N27" s="33">
        <v>0</v>
      </c>
      <c r="O27" s="35"/>
      <c r="P27" s="35">
        <f>'Access-Mar'!M27</f>
        <v>6987204</v>
      </c>
      <c r="Q27" s="35"/>
      <c r="R27" s="35">
        <f t="shared" si="0"/>
        <v>6987204</v>
      </c>
      <c r="S27" s="35">
        <f>'Access-Mar'!N27</f>
        <v>6987204</v>
      </c>
      <c r="T27" s="36">
        <f t="shared" si="1"/>
        <v>1</v>
      </c>
      <c r="U27" s="35">
        <f>'Access-Mar'!O27</f>
        <v>1625175</v>
      </c>
      <c r="V27" s="36">
        <f t="shared" si="2"/>
        <v>0.23259303721488594</v>
      </c>
      <c r="W27" s="35">
        <f>'Access-Mar'!P27</f>
        <v>1625175</v>
      </c>
      <c r="X27" s="36">
        <f t="shared" si="3"/>
        <v>0.23259303721488594</v>
      </c>
    </row>
    <row r="28" spans="1:24" ht="30.75" customHeight="1" x14ac:dyDescent="0.2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02.331</v>
      </c>
      <c r="D28" s="32" t="str">
        <f>CONCATENATE('Access-Mar'!E28,".",'Access-Mar'!G28)</f>
        <v>0569.2011</v>
      </c>
      <c r="E28" s="43" t="str">
        <f>+'Access-Mar'!F28</f>
        <v>PRESTACAO JURISDICIONAL NA JUSTICA FEDERAL</v>
      </c>
      <c r="F28" s="43" t="str">
        <f>+'Access-Mar'!H28</f>
        <v>AUXILIO-TRANSPORTE AOS SERVIDORES CIVIS, EMPREGADOS E MILITA</v>
      </c>
      <c r="G28" s="32" t="str">
        <f>IF('Access-Mar'!I28="1","F","S")</f>
        <v>F</v>
      </c>
      <c r="H28" s="32" t="str">
        <f>+'Access-Mar'!J28</f>
        <v>0100</v>
      </c>
      <c r="I28" s="43" t="str">
        <f>+'Access-Mar'!K28</f>
        <v>RECURSOS ORDINARIOS</v>
      </c>
      <c r="J28" s="32" t="str">
        <f>+'Access-Mar'!L28</f>
        <v>3</v>
      </c>
      <c r="K28" s="35"/>
      <c r="L28" s="35"/>
      <c r="M28" s="35"/>
      <c r="N28" s="33">
        <v>0</v>
      </c>
      <c r="O28" s="35"/>
      <c r="P28" s="35">
        <f>'Access-Mar'!M28</f>
        <v>2972750</v>
      </c>
      <c r="Q28" s="35"/>
      <c r="R28" s="35">
        <f t="shared" si="0"/>
        <v>2972750</v>
      </c>
      <c r="S28" s="35">
        <f>'Access-Mar'!N28</f>
        <v>2972749.92</v>
      </c>
      <c r="T28" s="36">
        <f t="shared" si="1"/>
        <v>0.99999997308889077</v>
      </c>
      <c r="U28" s="35">
        <f>'Access-Mar'!O28</f>
        <v>284919.94</v>
      </c>
      <c r="V28" s="36">
        <f t="shared" si="2"/>
        <v>9.5843895383062816E-2</v>
      </c>
      <c r="W28" s="35">
        <f>'Access-Mar'!P28</f>
        <v>284919.94</v>
      </c>
      <c r="X28" s="36">
        <f t="shared" si="3"/>
        <v>9.5843895383062816E-2</v>
      </c>
    </row>
    <row r="29" spans="1:24" ht="30.75" customHeight="1" x14ac:dyDescent="0.2">
      <c r="A29" s="32" t="str">
        <f>+'Access-Mar'!A29</f>
        <v>12101</v>
      </c>
      <c r="B29" s="43" t="str">
        <f>+'Access-Mar'!B29</f>
        <v>JUSTICA FEDERAL DE PRIMEIRO GRAU</v>
      </c>
      <c r="C29" s="32" t="str">
        <f>CONCATENATE('Access-Mar'!C29,".",'Access-Mar'!D29)</f>
        <v>02.331</v>
      </c>
      <c r="D29" s="32" t="str">
        <f>CONCATENATE('Access-Mar'!E29,".",'Access-Mar'!G29)</f>
        <v>0569.2012</v>
      </c>
      <c r="E29" s="43" t="str">
        <f>+'Access-Mar'!F29</f>
        <v>PRESTACAO JURISDICIONAL NA JUSTICA FEDERAL</v>
      </c>
      <c r="F29" s="43" t="str">
        <f>+'Access-Mar'!H29</f>
        <v>AUXILIO-ALIMENTACAO AOS SERVIDORES CIVIS, EMPREGADOS E MILIT</v>
      </c>
      <c r="G29" s="32" t="str">
        <f>IF('Access-Mar'!I29="1","F","S")</f>
        <v>F</v>
      </c>
      <c r="H29" s="32" t="str">
        <f>+'Access-Mar'!J29</f>
        <v>0100</v>
      </c>
      <c r="I29" s="43" t="str">
        <f>+'Access-Mar'!K29</f>
        <v>RECURSOS ORDINARIOS</v>
      </c>
      <c r="J29" s="32" t="str">
        <f>+'Access-Mar'!L29</f>
        <v>3</v>
      </c>
      <c r="K29" s="35"/>
      <c r="L29" s="35"/>
      <c r="M29" s="35"/>
      <c r="N29" s="33">
        <v>0</v>
      </c>
      <c r="O29" s="35"/>
      <c r="P29" s="35">
        <f>'Access-Mar'!M29</f>
        <v>48711936</v>
      </c>
      <c r="Q29" s="35"/>
      <c r="R29" s="35">
        <f t="shared" si="0"/>
        <v>48711936</v>
      </c>
      <c r="S29" s="35">
        <f>'Access-Mar'!N29</f>
        <v>48711936</v>
      </c>
      <c r="T29" s="36">
        <f t="shared" si="1"/>
        <v>1</v>
      </c>
      <c r="U29" s="35">
        <f>'Access-Mar'!O29</f>
        <v>12149067.619999999</v>
      </c>
      <c r="V29" s="36">
        <f t="shared" si="2"/>
        <v>0.24940637998867463</v>
      </c>
      <c r="W29" s="35">
        <f>'Access-Mar'!P29</f>
        <v>12149067.619999999</v>
      </c>
      <c r="X29" s="36">
        <f t="shared" si="3"/>
        <v>0.24940637998867463</v>
      </c>
    </row>
    <row r="30" spans="1:24" ht="30.75" customHeight="1" x14ac:dyDescent="0.2">
      <c r="A30" s="32" t="str">
        <f>+'Access-Mar'!A30</f>
        <v>12101</v>
      </c>
      <c r="B30" s="43" t="str">
        <f>+'Access-Mar'!B30</f>
        <v>JUSTICA FEDERAL DE PRIMEIRO GRAU</v>
      </c>
      <c r="C30" s="32" t="str">
        <f>CONCATENATE('Access-Mar'!C30,".",'Access-Mar'!D30)</f>
        <v>02.846</v>
      </c>
      <c r="D30" s="32" t="str">
        <f>CONCATENATE('Access-Mar'!E30,".",'Access-Mar'!G30)</f>
        <v>0569.09HB</v>
      </c>
      <c r="E30" s="43" t="str">
        <f>+'Access-Mar'!F30</f>
        <v>PRESTACAO JURISDICIONAL NA JUSTICA FEDERAL</v>
      </c>
      <c r="F30" s="43" t="str">
        <f>+'Access-Mar'!H30</f>
        <v>CONTRIBUICAO DA UNIAO, DE SUAS AUTARQUIAS E FUNDACOES PARA O</v>
      </c>
      <c r="G30" s="32" t="str">
        <f>IF('Access-Mar'!I30="1","F","S")</f>
        <v>F</v>
      </c>
      <c r="H30" s="32" t="str">
        <f>+'Access-Mar'!J30</f>
        <v>0100</v>
      </c>
      <c r="I30" s="43" t="str">
        <f>+'Access-Mar'!K30</f>
        <v>RECURSOS ORDINARIOS</v>
      </c>
      <c r="J30" s="32" t="str">
        <f>+'Access-Mar'!L30</f>
        <v>1</v>
      </c>
      <c r="K30" s="35"/>
      <c r="L30" s="35"/>
      <c r="M30" s="35"/>
      <c r="N30" s="33">
        <v>0</v>
      </c>
      <c r="O30" s="35"/>
      <c r="P30" s="35">
        <f>'Access-Mar'!M30</f>
        <v>40000968.840000004</v>
      </c>
      <c r="Q30" s="35"/>
      <c r="R30" s="35">
        <f t="shared" si="0"/>
        <v>40000968.840000004</v>
      </c>
      <c r="S30" s="35">
        <f>'Access-Mar'!N30</f>
        <v>40000968.840000004</v>
      </c>
      <c r="T30" s="36">
        <f t="shared" si="1"/>
        <v>1</v>
      </c>
      <c r="U30" s="35">
        <f>'Access-Mar'!O30</f>
        <v>39997721.200000003</v>
      </c>
      <c r="V30" s="36">
        <f t="shared" si="2"/>
        <v>0.99991881096647961</v>
      </c>
      <c r="W30" s="35">
        <f>'Access-Mar'!P30</f>
        <v>39997721.200000003</v>
      </c>
      <c r="X30" s="36">
        <f t="shared" si="3"/>
        <v>0.99991881096647961</v>
      </c>
    </row>
    <row r="31" spans="1:24" ht="30.75" customHeight="1" thickBot="1" x14ac:dyDescent="0.25">
      <c r="A31" s="32" t="str">
        <f>+'Access-Mar'!A31</f>
        <v>12101</v>
      </c>
      <c r="B31" s="43" t="str">
        <f>+'Access-Mar'!B31</f>
        <v>JUSTICA FEDERAL DE PRIMEIRO GRAU</v>
      </c>
      <c r="C31" s="32" t="str">
        <f>CONCATENATE('Access-Mar'!C31,".",'Access-Mar'!D31)</f>
        <v>09.272</v>
      </c>
      <c r="D31" s="32" t="str">
        <f>CONCATENATE('Access-Mar'!E31,".",'Access-Mar'!G31)</f>
        <v>0089.0181</v>
      </c>
      <c r="E31" s="43" t="str">
        <f>+'Access-Mar'!F31</f>
        <v>PREVIDENCIA DE INATIVOS E PENSIONISTAS DA UNIAO</v>
      </c>
      <c r="F31" s="43" t="str">
        <f>+'Access-Mar'!H31</f>
        <v>APOSENTADORIAS E PENSOES - SERVIDORES CIVIS</v>
      </c>
      <c r="G31" s="32" t="str">
        <f>IF('Access-Mar'!I31="1","F","S")</f>
        <v>S</v>
      </c>
      <c r="H31" s="32" t="str">
        <f>+'Access-Mar'!J31</f>
        <v>0169</v>
      </c>
      <c r="I31" s="43" t="str">
        <f>+'Access-Mar'!K31</f>
        <v>CONTRIB.PATRONAL P/PLANO DE SEGURID.SOC.SERV.</v>
      </c>
      <c r="J31" s="32" t="str">
        <f>+'Access-Mar'!L31</f>
        <v>1</v>
      </c>
      <c r="K31" s="35"/>
      <c r="L31" s="35"/>
      <c r="M31" s="35"/>
      <c r="N31" s="33">
        <v>0</v>
      </c>
      <c r="O31" s="35"/>
      <c r="P31" s="35">
        <f>'Access-Mar'!M31</f>
        <v>47130738.939999998</v>
      </c>
      <c r="Q31" s="35"/>
      <c r="R31" s="35">
        <f t="shared" si="0"/>
        <v>47130738.939999998</v>
      </c>
      <c r="S31" s="35">
        <f>'Access-Mar'!N31</f>
        <v>47130738.939999998</v>
      </c>
      <c r="T31" s="36">
        <f t="shared" si="1"/>
        <v>1</v>
      </c>
      <c r="U31" s="35">
        <f>'Access-Mar'!O31</f>
        <v>47118793.490000002</v>
      </c>
      <c r="V31" s="36">
        <f t="shared" si="2"/>
        <v>0.99974654651574202</v>
      </c>
      <c r="W31" s="35">
        <f>'Access-Mar'!P31</f>
        <v>46686877.200000003</v>
      </c>
      <c r="X31" s="36">
        <f t="shared" si="3"/>
        <v>0.99058233013140207</v>
      </c>
    </row>
    <row r="32" spans="1:24" ht="30.75" customHeight="1" thickBot="1" x14ac:dyDescent="0.25">
      <c r="A32" s="74" t="s">
        <v>118</v>
      </c>
      <c r="B32" s="75"/>
      <c r="C32" s="75"/>
      <c r="D32" s="75"/>
      <c r="E32" s="75"/>
      <c r="F32" s="75"/>
      <c r="G32" s="75"/>
      <c r="H32" s="75"/>
      <c r="I32" s="75"/>
      <c r="J32" s="76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667135656.23000002</v>
      </c>
      <c r="Q32" s="38">
        <f>SUM(Q10:Q31)</f>
        <v>0</v>
      </c>
      <c r="R32" s="38">
        <f>SUM(R10:R31)</f>
        <v>667135656.23000002</v>
      </c>
      <c r="S32" s="38">
        <f>SUM(S10:S31)</f>
        <v>581066823.36000013</v>
      </c>
      <c r="T32" s="39">
        <f t="shared" si="1"/>
        <v>0.87098750896275434</v>
      </c>
      <c r="U32" s="38">
        <f>SUM(U10:U31)</f>
        <v>389829878.57000005</v>
      </c>
      <c r="V32" s="39">
        <f t="shared" si="2"/>
        <v>0.58433374821087858</v>
      </c>
      <c r="W32" s="38">
        <f>SUM(W10:W31)</f>
        <v>386067683.57999998</v>
      </c>
      <c r="X32" s="39">
        <f t="shared" si="3"/>
        <v>0.57869442290294892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667135656.23000002</v>
      </c>
      <c r="Q37" s="42"/>
      <c r="R37" s="42">
        <f>SUM(R10:R31)</f>
        <v>667135656.23000002</v>
      </c>
      <c r="S37" s="42">
        <f>SUM(S10:S31)</f>
        <v>581066823.36000013</v>
      </c>
      <c r="T37" s="42"/>
      <c r="U37" s="42">
        <f>SUM(U10:U31)</f>
        <v>389829878.57000005</v>
      </c>
      <c r="V37" s="42"/>
      <c r="W37" s="42">
        <f>SUM(W10:W31)</f>
        <v>386067683.57999998</v>
      </c>
      <c r="X37" s="42"/>
    </row>
    <row r="38" spans="1:24" ht="12.75" x14ac:dyDescent="0.2">
      <c r="N38" s="55" t="s">
        <v>149</v>
      </c>
      <c r="P38" s="42">
        <f>'Access-Mar'!M32</f>
        <v>667135656.23000002</v>
      </c>
      <c r="Q38" s="42"/>
      <c r="R38" s="42">
        <f>'Access-Mar'!M32</f>
        <v>667135656.23000002</v>
      </c>
      <c r="S38" s="42">
        <f>'Access-Mar'!N32</f>
        <v>581066823.36000013</v>
      </c>
      <c r="T38" s="42"/>
      <c r="U38" s="42">
        <f>'Access-Mar'!O32</f>
        <v>389829878.57000005</v>
      </c>
      <c r="V38" s="42"/>
      <c r="W38" s="42">
        <f>'Access-Mar'!P32</f>
        <v>386067683.57999998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145</v>
      </c>
      <c r="P41" s="42">
        <v>667135656.23000002</v>
      </c>
      <c r="Q41" s="56"/>
      <c r="R41" s="56"/>
      <c r="S41" s="42">
        <v>581066823.36000001</v>
      </c>
      <c r="T41" s="56"/>
      <c r="U41" s="42">
        <v>389829878.56999999</v>
      </c>
      <c r="V41" s="56"/>
      <c r="W41" s="42">
        <v>386067683.57999998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2:J32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74" t="s">
        <v>118</v>
      </c>
      <c r="B33" s="75"/>
      <c r="C33" s="75"/>
      <c r="D33" s="75"/>
      <c r="E33" s="75"/>
      <c r="F33" s="75"/>
      <c r="G33" s="75"/>
      <c r="H33" s="75"/>
      <c r="I33" s="75"/>
      <c r="J33" s="7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151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145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3:J33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74" t="s">
        <v>118</v>
      </c>
      <c r="B33" s="75"/>
      <c r="C33" s="75"/>
      <c r="D33" s="75"/>
      <c r="E33" s="75"/>
      <c r="F33" s="75"/>
      <c r="G33" s="75"/>
      <c r="H33" s="75"/>
      <c r="I33" s="75"/>
      <c r="J33" s="7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153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145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74" t="s">
        <v>118</v>
      </c>
      <c r="B33" s="75"/>
      <c r="C33" s="75"/>
      <c r="D33" s="75"/>
      <c r="E33" s="75"/>
      <c r="F33" s="75"/>
      <c r="G33" s="75"/>
      <c r="H33" s="75"/>
      <c r="I33" s="75"/>
      <c r="J33" s="7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155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145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74" t="s">
        <v>118</v>
      </c>
      <c r="B33" s="75"/>
      <c r="C33" s="75"/>
      <c r="D33" s="75"/>
      <c r="E33" s="75"/>
      <c r="F33" s="75"/>
      <c r="G33" s="75"/>
      <c r="H33" s="75"/>
      <c r="I33" s="75"/>
      <c r="J33" s="76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157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145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R7:R8"/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74" t="s">
        <v>118</v>
      </c>
      <c r="B35" s="75"/>
      <c r="C35" s="75"/>
      <c r="D35" s="75"/>
      <c r="E35" s="75"/>
      <c r="F35" s="75"/>
      <c r="G35" s="75"/>
      <c r="H35" s="75"/>
      <c r="I35" s="75"/>
      <c r="J35" s="7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138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145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A5" sqref="A5:X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3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4" t="s">
        <v>90</v>
      </c>
      <c r="B7" s="85"/>
      <c r="C7" s="85"/>
      <c r="D7" s="85"/>
      <c r="E7" s="85"/>
      <c r="F7" s="85"/>
      <c r="G7" s="85"/>
      <c r="H7" s="85"/>
      <c r="I7" s="85"/>
      <c r="J7" s="86"/>
      <c r="K7" s="87" t="s">
        <v>3</v>
      </c>
      <c r="L7" s="74" t="s">
        <v>91</v>
      </c>
      <c r="M7" s="76"/>
      <c r="N7" s="87" t="s">
        <v>92</v>
      </c>
      <c r="O7" s="87" t="s">
        <v>93</v>
      </c>
      <c r="P7" s="84" t="s">
        <v>94</v>
      </c>
      <c r="Q7" s="86"/>
      <c r="R7" s="87" t="s">
        <v>6</v>
      </c>
      <c r="S7" s="84" t="s">
        <v>95</v>
      </c>
      <c r="T7" s="85"/>
      <c r="U7" s="85"/>
      <c r="V7" s="85"/>
      <c r="W7" s="85"/>
      <c r="X7" s="86"/>
    </row>
    <row r="8" spans="1:24" ht="20.25" customHeight="1" x14ac:dyDescent="0.2">
      <c r="A8" s="89" t="s">
        <v>22</v>
      </c>
      <c r="B8" s="90"/>
      <c r="C8" s="77" t="s">
        <v>96</v>
      </c>
      <c r="D8" s="77" t="s">
        <v>97</v>
      </c>
      <c r="E8" s="79" t="s">
        <v>98</v>
      </c>
      <c r="F8" s="80"/>
      <c r="G8" s="77" t="s">
        <v>0</v>
      </c>
      <c r="H8" s="81" t="s">
        <v>2</v>
      </c>
      <c r="I8" s="82"/>
      <c r="J8" s="77" t="s">
        <v>1</v>
      </c>
      <c r="K8" s="88"/>
      <c r="L8" s="10" t="s">
        <v>99</v>
      </c>
      <c r="M8" s="10" t="s">
        <v>100</v>
      </c>
      <c r="N8" s="88"/>
      <c r="O8" s="88"/>
      <c r="P8" s="12" t="s">
        <v>4</v>
      </c>
      <c r="Q8" s="12" t="s">
        <v>5</v>
      </c>
      <c r="R8" s="88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8"/>
      <c r="D9" s="78"/>
      <c r="E9" s="17" t="s">
        <v>103</v>
      </c>
      <c r="F9" s="17" t="s">
        <v>104</v>
      </c>
      <c r="G9" s="78"/>
      <c r="H9" s="17" t="s">
        <v>101</v>
      </c>
      <c r="I9" s="17" t="s">
        <v>102</v>
      </c>
      <c r="J9" s="78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74" t="s">
        <v>118</v>
      </c>
      <c r="B35" s="75"/>
      <c r="C35" s="75"/>
      <c r="D35" s="75"/>
      <c r="E35" s="75"/>
      <c r="F35" s="75"/>
      <c r="G35" s="75"/>
      <c r="H35" s="75"/>
      <c r="I35" s="75"/>
      <c r="J35" s="76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138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161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2018-02-19T16:57:04Z</dcterms:modified>
</cp:coreProperties>
</file>