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7795" windowHeight="12330"/>
  </bookViews>
  <sheets>
    <sheet name="Jan" sheetId="1" r:id="rId1"/>
  </sheets>
  <externalReferences>
    <externalReference r:id="rId2"/>
  </externalReferences>
  <definedNames>
    <definedName name="_xlnm.Print_Area" localSheetId="0">Jan!$A$1:$X$34</definedName>
  </definedNames>
  <calcPr calcId="144525"/>
</workbook>
</file>

<file path=xl/calcChain.xml><?xml version="1.0" encoding="utf-8"?>
<calcChain xmlns="http://schemas.openxmlformats.org/spreadsheetml/2006/main">
  <c r="Q32" i="1" l="1"/>
  <c r="W31" i="1"/>
  <c r="U31" i="1"/>
  <c r="S31" i="1"/>
  <c r="P31" i="1"/>
  <c r="R31" i="1" s="1"/>
  <c r="J31" i="1"/>
  <c r="I31" i="1"/>
  <c r="H31" i="1"/>
  <c r="G31" i="1"/>
  <c r="F31" i="1"/>
  <c r="E31" i="1"/>
  <c r="D31" i="1"/>
  <c r="C31" i="1"/>
  <c r="B31" i="1"/>
  <c r="A31" i="1"/>
  <c r="W30" i="1"/>
  <c r="U30" i="1"/>
  <c r="S30" i="1"/>
  <c r="P30" i="1"/>
  <c r="R30" i="1" s="1"/>
  <c r="J30" i="1"/>
  <c r="I30" i="1"/>
  <c r="H30" i="1"/>
  <c r="G30" i="1"/>
  <c r="F30" i="1"/>
  <c r="E30" i="1"/>
  <c r="D30" i="1"/>
  <c r="C30" i="1"/>
  <c r="B30" i="1"/>
  <c r="A30" i="1"/>
  <c r="W29" i="1"/>
  <c r="U29" i="1"/>
  <c r="S29" i="1"/>
  <c r="P29" i="1"/>
  <c r="R29" i="1" s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P28" i="1"/>
  <c r="R28" i="1" s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P27" i="1"/>
  <c r="R27" i="1" s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P26" i="1"/>
  <c r="R26" i="1" s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P25" i="1"/>
  <c r="R25" i="1" s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P24" i="1"/>
  <c r="R24" i="1" s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P23" i="1"/>
  <c r="R23" i="1" s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P22" i="1"/>
  <c r="R22" i="1" s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R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R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R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R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R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R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R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R11" i="1" s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P10" i="1"/>
  <c r="N10" i="1"/>
  <c r="J10" i="1"/>
  <c r="I10" i="1"/>
  <c r="H10" i="1"/>
  <c r="G10" i="1"/>
  <c r="F10" i="1"/>
  <c r="E10" i="1"/>
  <c r="D10" i="1"/>
  <c r="C10" i="1"/>
  <c r="B10" i="1"/>
  <c r="A10" i="1"/>
  <c r="U32" i="1" l="1"/>
  <c r="R10" i="1"/>
  <c r="X10" i="1" s="1"/>
  <c r="W32" i="1"/>
  <c r="V12" i="1"/>
  <c r="X12" i="1"/>
  <c r="T12" i="1"/>
  <c r="V14" i="1"/>
  <c r="X14" i="1"/>
  <c r="T14" i="1"/>
  <c r="V16" i="1"/>
  <c r="X16" i="1"/>
  <c r="T16" i="1"/>
  <c r="V18" i="1"/>
  <c r="X18" i="1"/>
  <c r="T18" i="1"/>
  <c r="V20" i="1"/>
  <c r="X20" i="1"/>
  <c r="T20" i="1"/>
  <c r="V22" i="1"/>
  <c r="X22" i="1"/>
  <c r="T22" i="1"/>
  <c r="V24" i="1"/>
  <c r="X24" i="1"/>
  <c r="T24" i="1"/>
  <c r="V26" i="1"/>
  <c r="X26" i="1"/>
  <c r="T26" i="1"/>
  <c r="V28" i="1"/>
  <c r="X28" i="1"/>
  <c r="T28" i="1"/>
  <c r="V30" i="1"/>
  <c r="X30" i="1"/>
  <c r="T30" i="1"/>
  <c r="X13" i="1"/>
  <c r="T13" i="1"/>
  <c r="V13" i="1"/>
  <c r="X15" i="1"/>
  <c r="T15" i="1"/>
  <c r="V15" i="1"/>
  <c r="X17" i="1"/>
  <c r="T17" i="1"/>
  <c r="V17" i="1"/>
  <c r="X19" i="1"/>
  <c r="T19" i="1"/>
  <c r="V19" i="1"/>
  <c r="X21" i="1"/>
  <c r="T21" i="1"/>
  <c r="V21" i="1"/>
  <c r="X23" i="1"/>
  <c r="T23" i="1"/>
  <c r="V23" i="1"/>
  <c r="X25" i="1"/>
  <c r="T25" i="1"/>
  <c r="V25" i="1"/>
  <c r="X27" i="1"/>
  <c r="T27" i="1"/>
  <c r="V27" i="1"/>
  <c r="X29" i="1"/>
  <c r="T29" i="1"/>
  <c r="V29" i="1"/>
  <c r="X31" i="1"/>
  <c r="T31" i="1"/>
  <c r="V31" i="1"/>
  <c r="X11" i="1"/>
  <c r="T11" i="1"/>
  <c r="V11" i="1"/>
  <c r="V10" i="1"/>
  <c r="T10" i="1"/>
  <c r="P32" i="1"/>
  <c r="S32" i="1"/>
  <c r="R32" i="1" l="1"/>
  <c r="V32" i="1"/>
  <c r="T32" i="1"/>
  <c r="X32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<sst xmlns="http://schemas.openxmlformats.org/spreadsheetml/2006/main" count="55" uniqueCount="51">
  <si>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</si>
  <si>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</si>
  <si>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</si>
  <si>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</si>
  <si>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090017 - SEÇÃO JUDICIÁRIA DE SÃO PAULO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</si>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</sst>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</cellStyleXfs>
  <cellXfs count="59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4" fillId="0" borderId="0" xfId="0" applyFont="1" applyAlignment="1"/>
    <xf numFmtId="0" fontId="2" fillId="0" borderId="0" xfId="0" applyFo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2" fillId="0" borderId="21" xfId="2" applyNumberFormat="1" applyFont="1" applyFill="1" applyBorder="1" applyAlignment="1">
      <alignment horizontal="center" vertical="center" wrapText="1"/>
    </xf>
    <xf numFmtId="0" fontId="2" fillId="0" borderId="4" xfId="2" applyNumberFormat="1" applyFont="1" applyFill="1" applyBorder="1" applyAlignment="1">
      <alignment horizontal="left" vertical="center" wrapText="1"/>
    </xf>
    <xf numFmtId="0" fontId="2" fillId="0" borderId="4" xfId="2" applyNumberFormat="1" applyFont="1" applyFill="1" applyBorder="1" applyAlignment="1">
      <alignment horizontal="center" vertical="center" wrapText="1"/>
    </xf>
    <xf numFmtId="0" fontId="2" fillId="0" borderId="22" xfId="2" applyNumberFormat="1" applyFont="1" applyFill="1" applyBorder="1" applyAlignment="1">
      <alignment vertical="center" wrapText="1"/>
    </xf>
    <xf numFmtId="0" fontId="2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2" fillId="0" borderId="4" xfId="4" applyNumberFormat="1" applyFont="1" applyBorder="1" applyAlignment="1">
      <alignment horizontal="right" vertical="center"/>
    </xf>
    <xf numFmtId="164" fontId="2" fillId="0" borderId="4" xfId="3" applyNumberFormat="1" applyFont="1" applyBorder="1" applyAlignment="1">
      <alignment horizontal="right" vertical="center"/>
    </xf>
    <xf numFmtId="0" fontId="2" fillId="0" borderId="24" xfId="2" applyNumberFormat="1" applyFont="1" applyFill="1" applyBorder="1" applyAlignment="1">
      <alignment horizontal="center" vertical="center" wrapText="1"/>
    </xf>
    <xf numFmtId="0" fontId="2" fillId="0" borderId="24" xfId="2" applyNumberFormat="1" applyFont="1" applyFill="1" applyBorder="1" applyAlignment="1">
      <alignment horizontal="left" vertical="center" wrapText="1"/>
    </xf>
    <xf numFmtId="0" fontId="2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2" fillId="0" borderId="24" xfId="4" applyNumberFormat="1" applyFont="1" applyBorder="1" applyAlignment="1">
      <alignment horizontal="right" vertical="center"/>
    </xf>
    <xf numFmtId="164" fontId="2" fillId="0" borderId="24" xfId="3" applyNumberFormat="1" applyFont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2" fillId="0" borderId="27" xfId="4" applyNumberFormat="1" applyFont="1" applyFill="1" applyBorder="1" applyAlignment="1">
      <alignment horizontal="right" vertical="center" wrapText="1"/>
    </xf>
    <xf numFmtId="164" fontId="2" fillId="0" borderId="27" xfId="3" applyNumberFormat="1" applyFont="1" applyBorder="1" applyAlignment="1">
      <alignment horizontal="right" vertical="center"/>
    </xf>
    <xf numFmtId="0" fontId="4" fillId="0" borderId="0" xfId="0" applyFont="1" applyBorder="1"/>
  </cellXfs>
  <cellStyles count="10">
    <cellStyle name="Normal" xfId="0" builtinId="0"/>
    <cellStyle name="Normal 2" xfId="5"/>
    <cellStyle name="Normal 2 8" xfId="2"/>
    <cellStyle name="Normal 3" xfId="6"/>
    <cellStyle name="Normal 4" xfId="7"/>
    <cellStyle name="Normal 5" xfId="8"/>
    <cellStyle name="Normal 6" xfId="9"/>
    <cellStyle name="Porcentagem 11" xfId="1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9/Relat&#243;rio%20Final%20-%20Publica&#231;&#245;es/Anexo%20II%20-%20Transparencia%20Mensal%202019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0569</v>
          </cell>
          <cell r="F10" t="str">
            <v>PRESTACAO JURISDICIONAL NA JUSTICA FEDERAL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ORDINARIOS</v>
          </cell>
          <cell r="L10" t="str">
            <v>3</v>
          </cell>
          <cell r="M10">
            <v>14046494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0569</v>
          </cell>
          <cell r="F11" t="str">
            <v>PRESTACAO JURISDICIONAL NA JUSTICA FEDERAL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ORDINARIOS</v>
          </cell>
          <cell r="L11" t="str">
            <v>4</v>
          </cell>
          <cell r="M11">
            <v>2800000</v>
          </cell>
          <cell r="N11">
            <v>16394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0569</v>
          </cell>
          <cell r="F12" t="str">
            <v>PRESTACAO JURISDICIONAL NA JUSTICA FEDERAL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ORDINARIOS</v>
          </cell>
          <cell r="L12" t="str">
            <v>3</v>
          </cell>
          <cell r="M12">
            <v>128292797</v>
          </cell>
          <cell r="N12">
            <v>70032997.090000004</v>
          </cell>
          <cell r="O12">
            <v>1126057.2</v>
          </cell>
          <cell r="P12">
            <v>1090001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061</v>
          </cell>
          <cell r="E13" t="str">
            <v>0569</v>
          </cell>
          <cell r="F13" t="str">
            <v>PRESTACAO JURISDICIONAL NA JUSTICA FEDERAL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0181</v>
          </cell>
          <cell r="K13" t="str">
            <v>RECURSOS DE CONVENIOS</v>
          </cell>
          <cell r="L13" t="str">
            <v>4</v>
          </cell>
          <cell r="M13">
            <v>3672430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061</v>
          </cell>
          <cell r="E14" t="str">
            <v>0569</v>
          </cell>
          <cell r="F14" t="str">
            <v>PRESTACAO JURISDICIONAL NA JUSTICA FEDERAL</v>
          </cell>
          <cell r="G14" t="str">
            <v>4257</v>
          </cell>
          <cell r="H14" t="str">
            <v>JULGAMENTO DE CAUSAS NA JUSTICA FEDERAL</v>
          </cell>
          <cell r="I14" t="str">
            <v>1</v>
          </cell>
          <cell r="J14" t="str">
            <v>0181</v>
          </cell>
          <cell r="K14" t="str">
            <v>RECURSOS DE CONVENIOS</v>
          </cell>
          <cell r="L14" t="str">
            <v>3</v>
          </cell>
          <cell r="M14">
            <v>7898909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122</v>
          </cell>
          <cell r="E15" t="str">
            <v>0569</v>
          </cell>
          <cell r="F15" t="str">
            <v>PRESTACAO JURISDICIONAL NA JUSTICA FEDERAL</v>
          </cell>
          <cell r="G15" t="str">
            <v>11RQ</v>
          </cell>
          <cell r="H15" t="str">
            <v>REFORMA DO FORUM FEDERAL DE EXECUCOES FISCAIS DE SAO PAULO -</v>
          </cell>
          <cell r="I15" t="str">
            <v>1</v>
          </cell>
          <cell r="J15" t="str">
            <v>0100</v>
          </cell>
          <cell r="K15" t="str">
            <v>RECURSOS ORDINARIOS</v>
          </cell>
          <cell r="L15" t="str">
            <v>4</v>
          </cell>
          <cell r="M15">
            <v>1500000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122</v>
          </cell>
          <cell r="E16" t="str">
            <v>0569</v>
          </cell>
          <cell r="F16" t="str">
            <v>PRESTACAO JURISDICIONAL NA JUSTICA FEDERAL</v>
          </cell>
          <cell r="G16" t="str">
            <v>12S9</v>
          </cell>
          <cell r="H16" t="str">
            <v>REFORMA DO FORUM FEDERAL CRIMINAL E PREVIDENCIARIO DE SAO PA</v>
          </cell>
          <cell r="I16" t="str">
            <v>1</v>
          </cell>
          <cell r="J16" t="str">
            <v>0100</v>
          </cell>
          <cell r="K16" t="str">
            <v>RECURSOS ORDINARIOS</v>
          </cell>
          <cell r="L16" t="str">
            <v>4</v>
          </cell>
          <cell r="M16">
            <v>2000000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122</v>
          </cell>
          <cell r="E17" t="str">
            <v>0569</v>
          </cell>
          <cell r="F17" t="str">
            <v>PRESTACAO JURISDICIONAL NA JUSTICA FEDERAL</v>
          </cell>
          <cell r="G17" t="str">
            <v>13FR</v>
          </cell>
          <cell r="H17" t="str">
            <v>REFORMA DO FORUM FEDERAL DE RIBEIRAO PRETO - SP</v>
          </cell>
          <cell r="I17" t="str">
            <v>1</v>
          </cell>
          <cell r="J17" t="str">
            <v>0100</v>
          </cell>
          <cell r="K17" t="str">
            <v>RECURSOS ORDINARIOS</v>
          </cell>
          <cell r="L17" t="str">
            <v>4</v>
          </cell>
          <cell r="M17">
            <v>400000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122</v>
          </cell>
          <cell r="E18" t="str">
            <v>0569</v>
          </cell>
          <cell r="F18" t="str">
            <v>PRESTACAO JURISDICIONAL NA JUSTICA FEDERAL</v>
          </cell>
          <cell r="G18" t="str">
            <v>14YN</v>
          </cell>
          <cell r="H18" t="str">
            <v>REFORMA DO FORUM FEDERAL CIVEL DE SAO PAULO - SP</v>
          </cell>
          <cell r="I18" t="str">
            <v>1</v>
          </cell>
          <cell r="J18" t="str">
            <v>0100</v>
          </cell>
          <cell r="K18" t="str">
            <v>RECURSOS ORDINARIOS</v>
          </cell>
          <cell r="L18" t="str">
            <v>4</v>
          </cell>
          <cell r="M18">
            <v>1220000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02</v>
          </cell>
          <cell r="D19" t="str">
            <v>122</v>
          </cell>
          <cell r="E19" t="str">
            <v>0569</v>
          </cell>
          <cell r="F19" t="str">
            <v>PRESTACAO JURISDICIONAL NA JUSTICA FEDERAL</v>
          </cell>
          <cell r="G19" t="str">
            <v>14YO</v>
          </cell>
          <cell r="H19" t="str">
            <v>REFORMA DA SEDE ADMINISTRATIVA DA JUSTICA FEDERAL DE SAO PAU</v>
          </cell>
          <cell r="I19" t="str">
            <v>1</v>
          </cell>
          <cell r="J19" t="str">
            <v>0100</v>
          </cell>
          <cell r="K19" t="str">
            <v>RECURSOS ORDINARIOS</v>
          </cell>
          <cell r="L19" t="str">
            <v>4</v>
          </cell>
          <cell r="M19">
            <v>1500000</v>
          </cell>
        </row>
        <row r="20">
          <cell r="A20" t="str">
            <v>12101</v>
          </cell>
          <cell r="B20" t="str">
            <v>JUSTICA FEDERAL DE PRIMEIRO GRAU</v>
          </cell>
          <cell r="C20" t="str">
            <v>02</v>
          </cell>
          <cell r="D20" t="str">
            <v>122</v>
          </cell>
          <cell r="E20" t="str">
            <v>0569</v>
          </cell>
          <cell r="F20" t="str">
            <v>PRESTACAO JURISDICIONAL NA JUSTICA FEDERAL</v>
          </cell>
          <cell r="G20" t="str">
            <v>158T</v>
          </cell>
          <cell r="H20" t="str">
            <v>REFORMA DO JUIZADO ESPECIAL FEDERAL DE SAO PAULO - SP - 2. E</v>
          </cell>
          <cell r="I20" t="str">
            <v>1</v>
          </cell>
          <cell r="J20" t="str">
            <v>0100</v>
          </cell>
          <cell r="K20" t="str">
            <v>RECURSOS ORDINARIOS</v>
          </cell>
          <cell r="L20" t="str">
            <v>4</v>
          </cell>
          <cell r="M20">
            <v>2000000</v>
          </cell>
        </row>
        <row r="21">
          <cell r="A21" t="str">
            <v>12101</v>
          </cell>
          <cell r="B21" t="str">
            <v>JUSTICA FEDERAL DE PRIMEIRO GRAU</v>
          </cell>
          <cell r="C21" t="str">
            <v>02</v>
          </cell>
          <cell r="D21" t="str">
            <v>122</v>
          </cell>
          <cell r="E21" t="str">
            <v>0569</v>
          </cell>
          <cell r="F21" t="str">
            <v>PRESTACAO JURISDICIONAL NA JUSTICA FEDERAL</v>
          </cell>
          <cell r="G21" t="str">
            <v>15FZ</v>
          </cell>
          <cell r="H21" t="str">
            <v>REFORMA DO FORUM FEDERAL DE PRESIDENTE PRUDENTE - SP</v>
          </cell>
          <cell r="I21" t="str">
            <v>1</v>
          </cell>
          <cell r="J21" t="str">
            <v>0100</v>
          </cell>
          <cell r="K21" t="str">
            <v>RECURSOS ORDINARIOS</v>
          </cell>
          <cell r="L21" t="str">
            <v>4</v>
          </cell>
          <cell r="M21">
            <v>400000</v>
          </cell>
        </row>
        <row r="22">
          <cell r="A22" t="str">
            <v>12101</v>
          </cell>
          <cell r="B22" t="str">
            <v>JUSTICA FEDERAL DE PRIMEIRO GRAU</v>
          </cell>
          <cell r="C22" t="str">
            <v>02</v>
          </cell>
          <cell r="D22" t="str">
            <v>122</v>
          </cell>
          <cell r="E22" t="str">
            <v>0569</v>
          </cell>
          <cell r="F22" t="str">
            <v>PRESTACAO JURISDICIONAL NA JUSTICA FEDERAL</v>
          </cell>
          <cell r="G22" t="str">
            <v>15NX</v>
          </cell>
          <cell r="H22" t="str">
            <v>REFORMA DO FORUM FEDERAL DE SANTOS - SP</v>
          </cell>
          <cell r="I22" t="str">
            <v>1</v>
          </cell>
          <cell r="J22" t="str">
            <v>0100</v>
          </cell>
          <cell r="K22" t="str">
            <v>RECURSOS ORDINARIOS</v>
          </cell>
          <cell r="L22" t="str">
            <v>4</v>
          </cell>
          <cell r="M22">
            <v>2050000</v>
          </cell>
        </row>
        <row r="23">
          <cell r="A23" t="str">
            <v>12101</v>
          </cell>
          <cell r="B23" t="str">
            <v>JUSTICA FEDERAL DE PRIMEIRO GRAU</v>
          </cell>
          <cell r="C23" t="str">
            <v>02</v>
          </cell>
          <cell r="D23" t="str">
            <v>122</v>
          </cell>
          <cell r="E23" t="str">
            <v>0569</v>
          </cell>
          <cell r="F23" t="str">
            <v>PRESTACAO JURISDICIONAL NA JUSTICA FEDERAL</v>
          </cell>
          <cell r="G23" t="str">
            <v>15QA</v>
          </cell>
          <cell r="H23" t="str">
            <v>REFORMA DO FORUM FEDERAL DE BARUERI - SP</v>
          </cell>
          <cell r="I23" t="str">
            <v>1</v>
          </cell>
          <cell r="J23" t="str">
            <v>0100</v>
          </cell>
          <cell r="K23" t="str">
            <v>RECURSOS ORDINARIOS</v>
          </cell>
          <cell r="L23" t="str">
            <v>4</v>
          </cell>
          <cell r="M23">
            <v>170000</v>
          </cell>
        </row>
        <row r="24">
          <cell r="A24" t="str">
            <v>12101</v>
          </cell>
          <cell r="B24" t="str">
            <v>JUSTICA FEDERAL DE PRIMEIRO GRAU</v>
          </cell>
          <cell r="C24" t="str">
            <v>02</v>
          </cell>
          <cell r="D24" t="str">
            <v>122</v>
          </cell>
          <cell r="E24" t="str">
            <v>0569</v>
          </cell>
          <cell r="F24" t="str">
            <v>PRESTACAO JURISDICIONAL NA JUSTICA FEDERAL</v>
          </cell>
          <cell r="G24" t="str">
            <v>20TP</v>
          </cell>
          <cell r="H24" t="str">
            <v>ATIVOS CIVIS DA UNIAO</v>
          </cell>
          <cell r="I24" t="str">
            <v>1</v>
          </cell>
          <cell r="J24" t="str">
            <v>0100</v>
          </cell>
          <cell r="K24" t="str">
            <v>RECURSOS ORDINARIOS</v>
          </cell>
          <cell r="L24" t="str">
            <v>1</v>
          </cell>
          <cell r="M24">
            <v>133206422.34</v>
          </cell>
          <cell r="N24">
            <v>130357697.34</v>
          </cell>
          <cell r="O24">
            <v>130199848.08</v>
          </cell>
          <cell r="P24">
            <v>127728044.94</v>
          </cell>
        </row>
        <row r="25">
          <cell r="A25" t="str">
            <v>12101</v>
          </cell>
          <cell r="B25" t="str">
            <v>JUSTICA FEDERAL DE PRIMEIRO GRAU</v>
          </cell>
          <cell r="C25" t="str">
            <v>02</v>
          </cell>
          <cell r="D25" t="str">
            <v>122</v>
          </cell>
          <cell r="E25" t="str">
            <v>0569</v>
          </cell>
          <cell r="F25" t="str">
            <v>PRESTACAO JURISDICIONAL NA JUSTICA FEDERAL</v>
          </cell>
          <cell r="G25" t="str">
            <v>216H</v>
          </cell>
          <cell r="H25" t="str">
            <v>AJUDA DE CUSTO PARA MORADIA OU AUXILIO-MORADIA A AGENTES PUB</v>
          </cell>
          <cell r="I25" t="str">
            <v>1</v>
          </cell>
          <cell r="J25" t="str">
            <v>0100</v>
          </cell>
          <cell r="K25" t="str">
            <v>RECURSOS ORDINARIOS</v>
          </cell>
          <cell r="L25" t="str">
            <v>3</v>
          </cell>
          <cell r="M25">
            <v>17799477</v>
          </cell>
          <cell r="N25">
            <v>82416</v>
          </cell>
          <cell r="O25">
            <v>1800</v>
          </cell>
          <cell r="P25">
            <v>1800</v>
          </cell>
        </row>
        <row r="26">
          <cell r="A26" t="str">
            <v>12101</v>
          </cell>
          <cell r="B26" t="str">
            <v>JUSTICA FEDERAL DE PRIMEIRO GRAU</v>
          </cell>
          <cell r="C26" t="str">
            <v>02</v>
          </cell>
          <cell r="D26" t="str">
            <v>131</v>
          </cell>
          <cell r="E26" t="str">
            <v>0569</v>
          </cell>
          <cell r="F26" t="str">
            <v>PRESTACAO JURISDICIONAL NA JUSTICA FEDERAL</v>
          </cell>
          <cell r="G26" t="str">
            <v>219I</v>
          </cell>
          <cell r="H26" t="str">
            <v>PUBLICIDADE INSTITUCIONAL E DE UTILIDADE PUBLICA</v>
          </cell>
          <cell r="I26" t="str">
            <v>1</v>
          </cell>
          <cell r="J26" t="str">
            <v>0100</v>
          </cell>
          <cell r="K26" t="str">
            <v>RECURSOS ORDINARIOS</v>
          </cell>
          <cell r="L26" t="str">
            <v>4</v>
          </cell>
          <cell r="M26">
            <v>10000</v>
          </cell>
        </row>
        <row r="27">
          <cell r="A27" t="str">
            <v>12101</v>
          </cell>
          <cell r="B27" t="str">
            <v>JUSTICA FEDERAL DE PRIMEIRO GRAU</v>
          </cell>
          <cell r="C27" t="str">
            <v>02</v>
          </cell>
          <cell r="D27" t="str">
            <v>131</v>
          </cell>
          <cell r="E27" t="str">
            <v>0569</v>
          </cell>
          <cell r="F27" t="str">
            <v>PRESTACAO JURISDICIONAL NA JUSTICA FEDERAL</v>
          </cell>
          <cell r="G27" t="str">
            <v>219I</v>
          </cell>
          <cell r="H27" t="str">
            <v>PUBLICIDADE INSTITUCIONAL E DE UTILIDADE PUBLICA</v>
          </cell>
          <cell r="I27" t="str">
            <v>1</v>
          </cell>
          <cell r="J27" t="str">
            <v>0100</v>
          </cell>
          <cell r="K27" t="str">
            <v>RECURSOS ORDINARIOS</v>
          </cell>
          <cell r="L27" t="str">
            <v>3</v>
          </cell>
          <cell r="M27">
            <v>10000</v>
          </cell>
        </row>
        <row r="28">
          <cell r="A28" t="str">
            <v>12101</v>
          </cell>
          <cell r="B28" t="str">
            <v>JUSTICA FEDERAL DE PRIMEIRO GRAU</v>
          </cell>
          <cell r="C28" t="str">
            <v>02</v>
          </cell>
          <cell r="D28" t="str">
            <v>301</v>
          </cell>
          <cell r="E28" t="str">
            <v>0569</v>
          </cell>
          <cell r="F28" t="str">
            <v>PRESTACAO JURISDICIONAL NA JUSTICA FEDERAL</v>
          </cell>
          <cell r="G28" t="str">
            <v>2004</v>
          </cell>
          <cell r="H28" t="str">
            <v>ASSISTENCIA MEDICA E ODONTOLOGICA AOS SERVIDORES CIVIS, EMPR</v>
          </cell>
          <cell r="I28" t="str">
            <v>2</v>
          </cell>
          <cell r="J28" t="str">
            <v>0100</v>
          </cell>
          <cell r="K28" t="str">
            <v>RECURSOS ORDINARIOS</v>
          </cell>
          <cell r="L28" t="str">
            <v>3</v>
          </cell>
          <cell r="M28">
            <v>31741125</v>
          </cell>
          <cell r="N28">
            <v>25892482.440000001</v>
          </cell>
          <cell r="O28">
            <v>358314.43</v>
          </cell>
          <cell r="P28">
            <v>358314.43</v>
          </cell>
        </row>
        <row r="29">
          <cell r="A29" t="str">
            <v>12101</v>
          </cell>
          <cell r="B29" t="str">
            <v>JUSTICA FEDERAL DE PRIMEIRO GRAU</v>
          </cell>
          <cell r="C29" t="str">
            <v>02</v>
          </cell>
          <cell r="D29" t="str">
            <v>331</v>
          </cell>
          <cell r="E29" t="str">
            <v>0569</v>
          </cell>
          <cell r="F29" t="str">
            <v>PRESTACAO JURISDICIONAL NA JUSTICA FEDERAL</v>
          </cell>
          <cell r="G29" t="str">
            <v>212B</v>
          </cell>
          <cell r="H29" t="str">
            <v>BENEFICIOS OBRIGATORIOS AOS SERVIDORES CIVIS, EMPREGADOS, MI</v>
          </cell>
          <cell r="I29" t="str">
            <v>1</v>
          </cell>
          <cell r="J29" t="str">
            <v>0100</v>
          </cell>
          <cell r="K29" t="str">
            <v>RECURSOS ORDINARIOS</v>
          </cell>
          <cell r="L29" t="str">
            <v>3</v>
          </cell>
          <cell r="M29">
            <v>58492913.25</v>
          </cell>
          <cell r="N29">
            <v>58492913.090000004</v>
          </cell>
          <cell r="O29">
            <v>4763697.45</v>
          </cell>
          <cell r="P29">
            <v>4763697.45</v>
          </cell>
        </row>
        <row r="30">
          <cell r="A30" t="str">
            <v>12101</v>
          </cell>
          <cell r="B30" t="str">
            <v>JUSTICA FEDERAL DE PRIMEIRO GRAU</v>
          </cell>
          <cell r="C30" t="str">
            <v>02</v>
          </cell>
          <cell r="D30" t="str">
            <v>846</v>
          </cell>
          <cell r="E30" t="str">
            <v>0569</v>
          </cell>
          <cell r="F30" t="str">
            <v>PRESTACAO JURISDICIONAL NA JUSTICA FEDERAL</v>
          </cell>
          <cell r="G30" t="str">
            <v>09HB</v>
          </cell>
          <cell r="H30" t="str">
            <v>CONTRIBUICAO DA UNIAO, DE SUAS AUTARQUIAS E FUNDACOES PARA O</v>
          </cell>
          <cell r="I30" t="str">
            <v>1</v>
          </cell>
          <cell r="J30" t="str">
            <v>0100</v>
          </cell>
          <cell r="K30" t="str">
            <v>RECURSOS ORDINARIOS</v>
          </cell>
          <cell r="L30" t="str">
            <v>1</v>
          </cell>
          <cell r="M30">
            <v>15597253.26</v>
          </cell>
          <cell r="N30">
            <v>15597253.26</v>
          </cell>
          <cell r="O30">
            <v>15597253.26</v>
          </cell>
          <cell r="P30">
            <v>15597253.26</v>
          </cell>
        </row>
        <row r="31">
          <cell r="A31" t="str">
            <v>12101</v>
          </cell>
          <cell r="B31" t="str">
            <v>JUSTICA FEDERAL DE PRIMEIRO GRAU</v>
          </cell>
          <cell r="C31" t="str">
            <v>09</v>
          </cell>
          <cell r="D31" t="str">
            <v>272</v>
          </cell>
          <cell r="E31" t="str">
            <v>0089</v>
          </cell>
          <cell r="F31" t="str">
            <v>PREVIDENCIA DE INATIVOS E PENSIONISTAS DA UNIAO</v>
          </cell>
          <cell r="G31" t="str">
            <v>0181</v>
          </cell>
          <cell r="H31" t="str">
            <v>APOSENTADORIAS E PENSOES CIVIS DA UNIAO</v>
          </cell>
          <cell r="I31" t="str">
            <v>2</v>
          </cell>
          <cell r="J31" t="str">
            <v>0156</v>
          </cell>
          <cell r="K31" t="str">
            <v>CONTRIBUICAO PLANO SEGURIDADE SOCIAL SERVIDOR</v>
          </cell>
          <cell r="L31" t="str">
            <v>1</v>
          </cell>
          <cell r="M31">
            <v>27406475.140000001</v>
          </cell>
          <cell r="N31">
            <v>27406475.140000001</v>
          </cell>
          <cell r="O31">
            <v>27387078.960000001</v>
          </cell>
          <cell r="P31">
            <v>26507816.02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4"/>
  <sheetViews>
    <sheetView showGridLines="0" tabSelected="1" view="pageBreakPreview" zoomScaleNormal="70" zoomScaleSheetLayoutView="100" workbookViewId="0"/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8.7109375" customWidth="1"/>
    <col min="17" max="17" width="11.42578125" customWidth="1"/>
    <col min="18" max="18" width="15.140625" customWidth="1"/>
    <col min="19" max="19" width="18.140625" customWidth="1"/>
    <col min="20" max="20" width="12" customWidth="1"/>
    <col min="21" max="21" width="20.140625" customWidth="1"/>
    <col min="23" max="23" width="19" customWidth="1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6" t="s">
        <v>5</v>
      </c>
      <c r="B4" s="7">
        <v>43466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3.2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0.25" customHeight="1" x14ac:dyDescent="0.2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0.25" customHeight="1" thickBot="1" x14ac:dyDescent="0.25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26.25" customHeight="1" x14ac:dyDescent="0.2">
      <c r="A10" s="37" t="str">
        <f>+'[1]Access-Jan'!A10</f>
        <v>12101</v>
      </c>
      <c r="B10" s="38" t="str">
        <f>+'[1]Access-Jan'!B10</f>
        <v>JUSTICA FEDERAL DE PRIMEIRO GRAU</v>
      </c>
      <c r="C10" s="39" t="str">
        <f>CONCATENATE('[1]Access-Jan'!C10,".",'[1]Access-Jan'!D10)</f>
        <v>02.061</v>
      </c>
      <c r="D10" s="39" t="str">
        <f>CONCATENATE('[1]Access-Jan'!E10,".",'[1]Access-Jan'!G10)</f>
        <v>0569.4224</v>
      </c>
      <c r="E10" s="38" t="str">
        <f>+'[1]Access-Jan'!F10</f>
        <v>PRESTACAO JURISDICIONAL NA JUSTICA FEDERAL</v>
      </c>
      <c r="F10" s="40" t="str">
        <f>+'[1]Access-Jan'!H10</f>
        <v>ASSISTENCIA JURIDICA A PESSOAS CARENTES</v>
      </c>
      <c r="G10" s="37" t="str">
        <f>IF('[1]Access-Jan'!I10="1","F","S")</f>
        <v>F</v>
      </c>
      <c r="H10" s="37" t="str">
        <f>+'[1]Access-Jan'!J10</f>
        <v>0100</v>
      </c>
      <c r="I10" s="41" t="str">
        <f>+'[1]Access-Jan'!K10</f>
        <v>RECURSOS ORDINARIOS</v>
      </c>
      <c r="J10" s="37" t="str">
        <f>+'[1]Access-Jan'!L10</f>
        <v>3</v>
      </c>
      <c r="K10" s="42"/>
      <c r="L10" s="43"/>
      <c r="M10" s="43"/>
      <c r="N10" s="44">
        <f>K10+L10-M10</f>
        <v>0</v>
      </c>
      <c r="O10" s="42"/>
      <c r="P10" s="45">
        <f>'[1]Access-Jan'!M10</f>
        <v>14046494</v>
      </c>
      <c r="Q10" s="45"/>
      <c r="R10" s="45">
        <f>N10-O10+P10+Q10</f>
        <v>14046494</v>
      </c>
      <c r="S10" s="45">
        <f>'[1]Access-Jan'!N10</f>
        <v>0</v>
      </c>
      <c r="T10" s="46">
        <f t="shared" ref="T10:T32" si="0">IF(R10&gt;0,S10/R10,0)</f>
        <v>0</v>
      </c>
      <c r="U10" s="45">
        <f>'[1]Access-Jan'!O10</f>
        <v>0</v>
      </c>
      <c r="V10" s="46">
        <f t="shared" ref="V10:V32" si="1">IF(R10&gt;0,U10/R10,0)</f>
        <v>0</v>
      </c>
      <c r="W10" s="45">
        <f>'[1]Access-Jan'!P10</f>
        <v>0</v>
      </c>
      <c r="X10" s="46">
        <f t="shared" ref="X10:X32" si="2">IF(R10&gt;0,W10/R10,0)</f>
        <v>0</v>
      </c>
    </row>
    <row r="11" spans="1:24" ht="26.25" customHeight="1" x14ac:dyDescent="0.2">
      <c r="A11" s="47" t="str">
        <f>+'[1]Access-Jan'!A11</f>
        <v>12101</v>
      </c>
      <c r="B11" s="48" t="str">
        <f>+'[1]Access-Jan'!B11</f>
        <v>JUSTICA FEDERAL DE PRIMEIRO GRAU</v>
      </c>
      <c r="C11" s="47" t="str">
        <f>CONCATENATE('[1]Access-Jan'!C11,".",'[1]Access-Jan'!D11)</f>
        <v>02.061</v>
      </c>
      <c r="D11" s="47" t="str">
        <f>CONCATENATE('[1]Access-Jan'!E11,".",'[1]Access-Jan'!G11)</f>
        <v>0569.4257</v>
      </c>
      <c r="E11" s="48" t="str">
        <f>+'[1]Access-Jan'!F11</f>
        <v>PRESTACAO JURISDICIONAL NA JUSTICA FEDERAL</v>
      </c>
      <c r="F11" s="49" t="str">
        <f>+'[1]Access-Jan'!H11</f>
        <v>JULGAMENTO DE CAUSAS NA JUSTICA FEDERAL</v>
      </c>
      <c r="G11" s="47" t="str">
        <f>IF('[1]Access-Jan'!I11="1","F","S")</f>
        <v>F</v>
      </c>
      <c r="H11" s="47" t="str">
        <f>+'[1]Access-Jan'!J11</f>
        <v>0100</v>
      </c>
      <c r="I11" s="48" t="str">
        <f>+'[1]Access-Jan'!K11</f>
        <v>RECURSOS ORDINARIOS</v>
      </c>
      <c r="J11" s="47" t="str">
        <f>+'[1]Access-Jan'!L11</f>
        <v>4</v>
      </c>
      <c r="K11" s="50"/>
      <c r="L11" s="50"/>
      <c r="M11" s="50"/>
      <c r="N11" s="51">
        <v>0</v>
      </c>
      <c r="O11" s="50"/>
      <c r="P11" s="52">
        <f>'[1]Access-Jan'!M11</f>
        <v>2800000</v>
      </c>
      <c r="Q11" s="52"/>
      <c r="R11" s="52">
        <f t="shared" ref="R11:R31" si="3">N11-O11+P11+Q11</f>
        <v>2800000</v>
      </c>
      <c r="S11" s="52">
        <f>'[1]Access-Jan'!N11</f>
        <v>16394</v>
      </c>
      <c r="T11" s="53">
        <f t="shared" si="0"/>
        <v>5.855E-3</v>
      </c>
      <c r="U11" s="52">
        <f>'[1]Access-Jan'!O11</f>
        <v>0</v>
      </c>
      <c r="V11" s="53">
        <f t="shared" si="1"/>
        <v>0</v>
      </c>
      <c r="W11" s="52">
        <f>'[1]Access-Jan'!P11</f>
        <v>0</v>
      </c>
      <c r="X11" s="53">
        <f t="shared" si="2"/>
        <v>0</v>
      </c>
    </row>
    <row r="12" spans="1:24" ht="26.25" customHeight="1" x14ac:dyDescent="0.2">
      <c r="A12" s="47" t="str">
        <f>+'[1]Access-Jan'!A12</f>
        <v>12101</v>
      </c>
      <c r="B12" s="48" t="str">
        <f>+'[1]Access-Jan'!B12</f>
        <v>JUSTICA FEDERAL DE PRIMEIRO GRAU</v>
      </c>
      <c r="C12" s="47" t="str">
        <f>CONCATENATE('[1]Access-Jan'!C12,".",'[1]Access-Jan'!D12)</f>
        <v>02.061</v>
      </c>
      <c r="D12" s="47" t="str">
        <f>CONCATENATE('[1]Access-Jan'!E12,".",'[1]Access-Jan'!G12)</f>
        <v>0569.4257</v>
      </c>
      <c r="E12" s="48" t="str">
        <f>+'[1]Access-Jan'!F12</f>
        <v>PRESTACAO JURISDICIONAL NA JUSTICA FEDERAL</v>
      </c>
      <c r="F12" s="48" t="str">
        <f>+'[1]Access-Jan'!H12</f>
        <v>JULGAMENTO DE CAUSAS NA JUSTICA FEDERAL</v>
      </c>
      <c r="G12" s="47" t="str">
        <f>IF('[1]Access-Jan'!I12="1","F","S")</f>
        <v>F</v>
      </c>
      <c r="H12" s="47" t="str">
        <f>+'[1]Access-Jan'!J12</f>
        <v>0100</v>
      </c>
      <c r="I12" s="48" t="str">
        <f>+'[1]Access-Jan'!K12</f>
        <v>RECURSOS ORDINARIOS</v>
      </c>
      <c r="J12" s="47" t="str">
        <f>+'[1]Access-Jan'!L12</f>
        <v>3</v>
      </c>
      <c r="K12" s="52"/>
      <c r="L12" s="52"/>
      <c r="M12" s="52"/>
      <c r="N12" s="50">
        <v>0</v>
      </c>
      <c r="O12" s="52"/>
      <c r="P12" s="52">
        <f>'[1]Access-Jan'!M12</f>
        <v>128292797</v>
      </c>
      <c r="Q12" s="52"/>
      <c r="R12" s="52">
        <f t="shared" si="3"/>
        <v>128292797</v>
      </c>
      <c r="S12" s="52">
        <f>'[1]Access-Jan'!N12</f>
        <v>70032997.090000004</v>
      </c>
      <c r="T12" s="53">
        <f t="shared" si="0"/>
        <v>0.54588409269773741</v>
      </c>
      <c r="U12" s="52">
        <f>'[1]Access-Jan'!O12</f>
        <v>1126057.2</v>
      </c>
      <c r="V12" s="53">
        <f t="shared" si="1"/>
        <v>8.7772441347583989E-3</v>
      </c>
      <c r="W12" s="52">
        <f>'[1]Access-Jan'!P12</f>
        <v>1090001</v>
      </c>
      <c r="X12" s="53">
        <f t="shared" si="2"/>
        <v>8.496197958798888E-3</v>
      </c>
    </row>
    <row r="13" spans="1:24" ht="26.25" customHeight="1" x14ac:dyDescent="0.2">
      <c r="A13" s="47" t="str">
        <f>+'[1]Access-Jan'!A13</f>
        <v>12101</v>
      </c>
      <c r="B13" s="48" t="str">
        <f>+'[1]Access-Jan'!B13</f>
        <v>JUSTICA FEDERAL DE PRIMEIRO GRAU</v>
      </c>
      <c r="C13" s="47" t="str">
        <f>CONCATENATE('[1]Access-Jan'!C13,".",'[1]Access-Jan'!D13)</f>
        <v>02.061</v>
      </c>
      <c r="D13" s="47" t="str">
        <f>CONCATENATE('[1]Access-Jan'!E13,".",'[1]Access-Jan'!G13)</f>
        <v>0569.4257</v>
      </c>
      <c r="E13" s="48" t="str">
        <f>+'[1]Access-Jan'!F13</f>
        <v>PRESTACAO JURISDICIONAL NA JUSTICA FEDERAL</v>
      </c>
      <c r="F13" s="48" t="str">
        <f>+'[1]Access-Jan'!H13</f>
        <v>JULGAMENTO DE CAUSAS NA JUSTICA FEDERAL</v>
      </c>
      <c r="G13" s="47" t="str">
        <f>IF('[1]Access-Jan'!I13="1","F","S")</f>
        <v>F</v>
      </c>
      <c r="H13" s="47" t="str">
        <f>+'[1]Access-Jan'!J13</f>
        <v>0181</v>
      </c>
      <c r="I13" s="48" t="str">
        <f>+'[1]Access-Jan'!K13</f>
        <v>RECURSOS DE CONVENIOS</v>
      </c>
      <c r="J13" s="47" t="str">
        <f>+'[1]Access-Jan'!L13</f>
        <v>4</v>
      </c>
      <c r="K13" s="52"/>
      <c r="L13" s="52"/>
      <c r="M13" s="52"/>
      <c r="N13" s="50">
        <v>0</v>
      </c>
      <c r="O13" s="52"/>
      <c r="P13" s="52">
        <f>'[1]Access-Jan'!M13</f>
        <v>3672430</v>
      </c>
      <c r="Q13" s="52"/>
      <c r="R13" s="52">
        <f t="shared" si="3"/>
        <v>3672430</v>
      </c>
      <c r="S13" s="52">
        <f>'[1]Access-Jan'!N13</f>
        <v>0</v>
      </c>
      <c r="T13" s="53">
        <f t="shared" si="0"/>
        <v>0</v>
      </c>
      <c r="U13" s="52">
        <f>'[1]Access-Jan'!O13</f>
        <v>0</v>
      </c>
      <c r="V13" s="53">
        <f t="shared" si="1"/>
        <v>0</v>
      </c>
      <c r="W13" s="52">
        <f>'[1]Access-Jan'!P13</f>
        <v>0</v>
      </c>
      <c r="X13" s="53">
        <f t="shared" si="2"/>
        <v>0</v>
      </c>
    </row>
    <row r="14" spans="1:24" ht="26.25" customHeight="1" x14ac:dyDescent="0.2">
      <c r="A14" s="47" t="str">
        <f>+'[1]Access-Jan'!A14</f>
        <v>12101</v>
      </c>
      <c r="B14" s="48" t="str">
        <f>+'[1]Access-Jan'!B14</f>
        <v>JUSTICA FEDERAL DE PRIMEIRO GRAU</v>
      </c>
      <c r="C14" s="47" t="str">
        <f>CONCATENATE('[1]Access-Jan'!C14,".",'[1]Access-Jan'!D14)</f>
        <v>02.061</v>
      </c>
      <c r="D14" s="47" t="str">
        <f>CONCATENATE('[1]Access-Jan'!E14,".",'[1]Access-Jan'!G14)</f>
        <v>0569.4257</v>
      </c>
      <c r="E14" s="48" t="str">
        <f>+'[1]Access-Jan'!F14</f>
        <v>PRESTACAO JURISDICIONAL NA JUSTICA FEDERAL</v>
      </c>
      <c r="F14" s="48" t="str">
        <f>+'[1]Access-Jan'!H14</f>
        <v>JULGAMENTO DE CAUSAS NA JUSTICA FEDERAL</v>
      </c>
      <c r="G14" s="47" t="str">
        <f>IF('[1]Access-Jan'!I14="1","F","S")</f>
        <v>F</v>
      </c>
      <c r="H14" s="47" t="str">
        <f>+'[1]Access-Jan'!J14</f>
        <v>0181</v>
      </c>
      <c r="I14" s="48" t="str">
        <f>+'[1]Access-Jan'!K14</f>
        <v>RECURSOS DE CONVENIOS</v>
      </c>
      <c r="J14" s="47" t="str">
        <f>+'[1]Access-Jan'!L14</f>
        <v>3</v>
      </c>
      <c r="K14" s="52"/>
      <c r="L14" s="52"/>
      <c r="M14" s="52"/>
      <c r="N14" s="50">
        <v>0</v>
      </c>
      <c r="O14" s="52"/>
      <c r="P14" s="52">
        <f>'[1]Access-Jan'!M14</f>
        <v>7898909</v>
      </c>
      <c r="Q14" s="52"/>
      <c r="R14" s="52">
        <f t="shared" si="3"/>
        <v>7898909</v>
      </c>
      <c r="S14" s="52">
        <f>'[1]Access-Jan'!N14</f>
        <v>0</v>
      </c>
      <c r="T14" s="53">
        <f t="shared" si="0"/>
        <v>0</v>
      </c>
      <c r="U14" s="52">
        <f>'[1]Access-Jan'!O14</f>
        <v>0</v>
      </c>
      <c r="V14" s="53">
        <f t="shared" si="1"/>
        <v>0</v>
      </c>
      <c r="W14" s="52">
        <f>'[1]Access-Jan'!P14</f>
        <v>0</v>
      </c>
      <c r="X14" s="53">
        <f t="shared" si="2"/>
        <v>0</v>
      </c>
    </row>
    <row r="15" spans="1:24" ht="26.25" customHeight="1" x14ac:dyDescent="0.2">
      <c r="A15" s="47" t="str">
        <f>+'[1]Access-Jan'!A15</f>
        <v>12101</v>
      </c>
      <c r="B15" s="48" t="str">
        <f>+'[1]Access-Jan'!B15</f>
        <v>JUSTICA FEDERAL DE PRIMEIRO GRAU</v>
      </c>
      <c r="C15" s="47" t="str">
        <f>CONCATENATE('[1]Access-Jan'!C15,".",'[1]Access-Jan'!D15)</f>
        <v>02.122</v>
      </c>
      <c r="D15" s="47" t="str">
        <f>CONCATENATE('[1]Access-Jan'!E15,".",'[1]Access-Jan'!G15)</f>
        <v>0569.11RQ</v>
      </c>
      <c r="E15" s="48" t="str">
        <f>+'[1]Access-Jan'!F15</f>
        <v>PRESTACAO JURISDICIONAL NA JUSTICA FEDERAL</v>
      </c>
      <c r="F15" s="48" t="str">
        <f>+'[1]Access-Jan'!H15</f>
        <v>REFORMA DO FORUM FEDERAL DE EXECUCOES FISCAIS DE SAO PAULO -</v>
      </c>
      <c r="G15" s="47" t="str">
        <f>IF('[1]Access-Jan'!I15="1","F","S")</f>
        <v>F</v>
      </c>
      <c r="H15" s="47" t="str">
        <f>+'[1]Access-Jan'!J15</f>
        <v>0100</v>
      </c>
      <c r="I15" s="48" t="str">
        <f>+'[1]Access-Jan'!K15</f>
        <v>RECURSOS ORDINARIOS</v>
      </c>
      <c r="J15" s="47" t="str">
        <f>+'[1]Access-Jan'!L15</f>
        <v>4</v>
      </c>
      <c r="K15" s="50"/>
      <c r="L15" s="50"/>
      <c r="M15" s="50"/>
      <c r="N15" s="50">
        <v>0</v>
      </c>
      <c r="O15" s="50"/>
      <c r="P15" s="52">
        <f>'[1]Access-Jan'!M15</f>
        <v>1500000</v>
      </c>
      <c r="Q15" s="52"/>
      <c r="R15" s="52">
        <f t="shared" si="3"/>
        <v>1500000</v>
      </c>
      <c r="S15" s="52">
        <f>'[1]Access-Jan'!N15</f>
        <v>0</v>
      </c>
      <c r="T15" s="53">
        <f t="shared" si="0"/>
        <v>0</v>
      </c>
      <c r="U15" s="52">
        <f>'[1]Access-Jan'!O15</f>
        <v>0</v>
      </c>
      <c r="V15" s="53">
        <f t="shared" si="1"/>
        <v>0</v>
      </c>
      <c r="W15" s="52">
        <f>'[1]Access-Jan'!P15</f>
        <v>0</v>
      </c>
      <c r="X15" s="53">
        <f t="shared" si="2"/>
        <v>0</v>
      </c>
    </row>
    <row r="16" spans="1:24" ht="26.25" customHeight="1" x14ac:dyDescent="0.2">
      <c r="A16" s="47" t="str">
        <f>+'[1]Access-Jan'!A16</f>
        <v>12101</v>
      </c>
      <c r="B16" s="48" t="str">
        <f>+'[1]Access-Jan'!B16</f>
        <v>JUSTICA FEDERAL DE PRIMEIRO GRAU</v>
      </c>
      <c r="C16" s="47" t="str">
        <f>CONCATENATE('[1]Access-Jan'!C16,".",'[1]Access-Jan'!D16)</f>
        <v>02.122</v>
      </c>
      <c r="D16" s="47" t="str">
        <f>CONCATENATE('[1]Access-Jan'!E16,".",'[1]Access-Jan'!G16)</f>
        <v>0569.12S9</v>
      </c>
      <c r="E16" s="48" t="str">
        <f>+'[1]Access-Jan'!F16</f>
        <v>PRESTACAO JURISDICIONAL NA JUSTICA FEDERAL</v>
      </c>
      <c r="F16" s="48" t="str">
        <f>+'[1]Access-Jan'!H16</f>
        <v>REFORMA DO FORUM FEDERAL CRIMINAL E PREVIDENCIARIO DE SAO PA</v>
      </c>
      <c r="G16" s="47" t="str">
        <f>IF('[1]Access-Jan'!I16="1","F","S")</f>
        <v>F</v>
      </c>
      <c r="H16" s="47" t="str">
        <f>+'[1]Access-Jan'!J16</f>
        <v>0100</v>
      </c>
      <c r="I16" s="48" t="str">
        <f>+'[1]Access-Jan'!K16</f>
        <v>RECURSOS ORDINARIOS</v>
      </c>
      <c r="J16" s="47" t="str">
        <f>+'[1]Access-Jan'!L16</f>
        <v>4</v>
      </c>
      <c r="K16" s="52"/>
      <c r="L16" s="52"/>
      <c r="M16" s="52"/>
      <c r="N16" s="50">
        <v>0</v>
      </c>
      <c r="O16" s="52"/>
      <c r="P16" s="52">
        <f>'[1]Access-Jan'!M16</f>
        <v>2000000</v>
      </c>
      <c r="Q16" s="52"/>
      <c r="R16" s="52">
        <f t="shared" si="3"/>
        <v>2000000</v>
      </c>
      <c r="S16" s="52">
        <f>'[1]Access-Jan'!N16</f>
        <v>0</v>
      </c>
      <c r="T16" s="53">
        <f t="shared" si="0"/>
        <v>0</v>
      </c>
      <c r="U16" s="52">
        <f>'[1]Access-Jan'!O16</f>
        <v>0</v>
      </c>
      <c r="V16" s="53">
        <f t="shared" si="1"/>
        <v>0</v>
      </c>
      <c r="W16" s="52">
        <f>'[1]Access-Jan'!P16</f>
        <v>0</v>
      </c>
      <c r="X16" s="53">
        <f t="shared" si="2"/>
        <v>0</v>
      </c>
    </row>
    <row r="17" spans="1:24" ht="26.25" customHeight="1" x14ac:dyDescent="0.2">
      <c r="A17" s="47" t="str">
        <f>+'[1]Access-Jan'!A17</f>
        <v>12101</v>
      </c>
      <c r="B17" s="48" t="str">
        <f>+'[1]Access-Jan'!B17</f>
        <v>JUSTICA FEDERAL DE PRIMEIRO GRAU</v>
      </c>
      <c r="C17" s="47" t="str">
        <f>CONCATENATE('[1]Access-Jan'!C17,".",'[1]Access-Jan'!D17)</f>
        <v>02.122</v>
      </c>
      <c r="D17" s="47" t="str">
        <f>CONCATENATE('[1]Access-Jan'!E17,".",'[1]Access-Jan'!G17)</f>
        <v>0569.13FR</v>
      </c>
      <c r="E17" s="48" t="str">
        <f>+'[1]Access-Jan'!F17</f>
        <v>PRESTACAO JURISDICIONAL NA JUSTICA FEDERAL</v>
      </c>
      <c r="F17" s="48" t="str">
        <f>+'[1]Access-Jan'!H17</f>
        <v>REFORMA DO FORUM FEDERAL DE RIBEIRAO PRETO - SP</v>
      </c>
      <c r="G17" s="47" t="str">
        <f>IF('[1]Access-Jan'!I17="1","F","S")</f>
        <v>F</v>
      </c>
      <c r="H17" s="47" t="str">
        <f>+'[1]Access-Jan'!J17</f>
        <v>0100</v>
      </c>
      <c r="I17" s="48" t="str">
        <f>+'[1]Access-Jan'!K17</f>
        <v>RECURSOS ORDINARIOS</v>
      </c>
      <c r="J17" s="47" t="str">
        <f>+'[1]Access-Jan'!L17</f>
        <v>4</v>
      </c>
      <c r="K17" s="52"/>
      <c r="L17" s="52"/>
      <c r="M17" s="52"/>
      <c r="N17" s="50">
        <v>0</v>
      </c>
      <c r="O17" s="52"/>
      <c r="P17" s="52">
        <f>'[1]Access-Jan'!M17</f>
        <v>400000</v>
      </c>
      <c r="Q17" s="52"/>
      <c r="R17" s="52">
        <f t="shared" si="3"/>
        <v>400000</v>
      </c>
      <c r="S17" s="52">
        <f>'[1]Access-Jan'!N17</f>
        <v>0</v>
      </c>
      <c r="T17" s="53">
        <f t="shared" si="0"/>
        <v>0</v>
      </c>
      <c r="U17" s="52">
        <f>'[1]Access-Jan'!O17</f>
        <v>0</v>
      </c>
      <c r="V17" s="53">
        <f t="shared" si="1"/>
        <v>0</v>
      </c>
      <c r="W17" s="52">
        <f>'[1]Access-Jan'!P17</f>
        <v>0</v>
      </c>
      <c r="X17" s="53">
        <f t="shared" si="2"/>
        <v>0</v>
      </c>
    </row>
    <row r="18" spans="1:24" ht="26.25" customHeight="1" x14ac:dyDescent="0.2">
      <c r="A18" s="47" t="str">
        <f>+'[1]Access-Jan'!A18</f>
        <v>12101</v>
      </c>
      <c r="B18" s="48" t="str">
        <f>+'[1]Access-Jan'!B18</f>
        <v>JUSTICA FEDERAL DE PRIMEIRO GRAU</v>
      </c>
      <c r="C18" s="47" t="str">
        <f>CONCATENATE('[1]Access-Jan'!C18,".",'[1]Access-Jan'!D18)</f>
        <v>02.122</v>
      </c>
      <c r="D18" s="47" t="str">
        <f>CONCATENATE('[1]Access-Jan'!E18,".",'[1]Access-Jan'!G18)</f>
        <v>0569.14YN</v>
      </c>
      <c r="E18" s="48" t="str">
        <f>+'[1]Access-Jan'!F18</f>
        <v>PRESTACAO JURISDICIONAL NA JUSTICA FEDERAL</v>
      </c>
      <c r="F18" s="48" t="str">
        <f>+'[1]Access-Jan'!H18</f>
        <v>REFORMA DO FORUM FEDERAL CIVEL DE SAO PAULO - SP</v>
      </c>
      <c r="G18" s="47" t="str">
        <f>IF('[1]Access-Jan'!I18="1","F","S")</f>
        <v>F</v>
      </c>
      <c r="H18" s="47" t="str">
        <f>+'[1]Access-Jan'!J18</f>
        <v>0100</v>
      </c>
      <c r="I18" s="48" t="str">
        <f>+'[1]Access-Jan'!K18</f>
        <v>RECURSOS ORDINARIOS</v>
      </c>
      <c r="J18" s="47" t="str">
        <f>+'[1]Access-Jan'!L18</f>
        <v>4</v>
      </c>
      <c r="K18" s="52"/>
      <c r="L18" s="52"/>
      <c r="M18" s="52"/>
      <c r="N18" s="50">
        <v>0</v>
      </c>
      <c r="O18" s="52"/>
      <c r="P18" s="52">
        <f>'[1]Access-Jan'!M18</f>
        <v>1220000</v>
      </c>
      <c r="Q18" s="52"/>
      <c r="R18" s="52">
        <f t="shared" si="3"/>
        <v>1220000</v>
      </c>
      <c r="S18" s="52">
        <f>'[1]Access-Jan'!N18</f>
        <v>0</v>
      </c>
      <c r="T18" s="53">
        <f t="shared" si="0"/>
        <v>0</v>
      </c>
      <c r="U18" s="52">
        <f>'[1]Access-Jan'!O18</f>
        <v>0</v>
      </c>
      <c r="V18" s="53">
        <f t="shared" si="1"/>
        <v>0</v>
      </c>
      <c r="W18" s="52">
        <f>'[1]Access-Jan'!P18</f>
        <v>0</v>
      </c>
      <c r="X18" s="53">
        <f t="shared" si="2"/>
        <v>0</v>
      </c>
    </row>
    <row r="19" spans="1:24" ht="26.25" customHeight="1" x14ac:dyDescent="0.2">
      <c r="A19" s="47" t="str">
        <f>+'[1]Access-Jan'!A19</f>
        <v>12101</v>
      </c>
      <c r="B19" s="48" t="str">
        <f>+'[1]Access-Jan'!B19</f>
        <v>JUSTICA FEDERAL DE PRIMEIRO GRAU</v>
      </c>
      <c r="C19" s="47" t="str">
        <f>CONCATENATE('[1]Access-Jan'!C19,".",'[1]Access-Jan'!D19)</f>
        <v>02.122</v>
      </c>
      <c r="D19" s="47" t="str">
        <f>CONCATENATE('[1]Access-Jan'!E19,".",'[1]Access-Jan'!G19)</f>
        <v>0569.14YO</v>
      </c>
      <c r="E19" s="48" t="str">
        <f>+'[1]Access-Jan'!F19</f>
        <v>PRESTACAO JURISDICIONAL NA JUSTICA FEDERAL</v>
      </c>
      <c r="F19" s="48" t="str">
        <f>+'[1]Access-Jan'!H19</f>
        <v>REFORMA DA SEDE ADMINISTRATIVA DA JUSTICA FEDERAL DE SAO PAU</v>
      </c>
      <c r="G19" s="47" t="str">
        <f>IF('[1]Access-Jan'!I19="1","F","S")</f>
        <v>F</v>
      </c>
      <c r="H19" s="47" t="str">
        <f>+'[1]Access-Jan'!J19</f>
        <v>0100</v>
      </c>
      <c r="I19" s="48" t="str">
        <f>+'[1]Access-Jan'!K19</f>
        <v>RECURSOS ORDINARIOS</v>
      </c>
      <c r="J19" s="47" t="str">
        <f>+'[1]Access-Jan'!L19</f>
        <v>4</v>
      </c>
      <c r="K19" s="52"/>
      <c r="L19" s="52"/>
      <c r="M19" s="52"/>
      <c r="N19" s="50">
        <v>0</v>
      </c>
      <c r="O19" s="52"/>
      <c r="P19" s="52">
        <f>'[1]Access-Jan'!M19</f>
        <v>1500000</v>
      </c>
      <c r="Q19" s="52"/>
      <c r="R19" s="52">
        <f t="shared" si="3"/>
        <v>1500000</v>
      </c>
      <c r="S19" s="52">
        <f>'[1]Access-Jan'!N19</f>
        <v>0</v>
      </c>
      <c r="T19" s="53">
        <f t="shared" si="0"/>
        <v>0</v>
      </c>
      <c r="U19" s="52">
        <f>'[1]Access-Jan'!O19</f>
        <v>0</v>
      </c>
      <c r="V19" s="53">
        <f t="shared" si="1"/>
        <v>0</v>
      </c>
      <c r="W19" s="52">
        <f>'[1]Access-Jan'!P19</f>
        <v>0</v>
      </c>
      <c r="X19" s="53">
        <f t="shared" si="2"/>
        <v>0</v>
      </c>
    </row>
    <row r="20" spans="1:24" ht="26.25" customHeight="1" x14ac:dyDescent="0.2">
      <c r="A20" s="47" t="str">
        <f>+'[1]Access-Jan'!A20</f>
        <v>12101</v>
      </c>
      <c r="B20" s="48" t="str">
        <f>+'[1]Access-Jan'!B20</f>
        <v>JUSTICA FEDERAL DE PRIMEIRO GRAU</v>
      </c>
      <c r="C20" s="47" t="str">
        <f>CONCATENATE('[1]Access-Jan'!C20,".",'[1]Access-Jan'!D20)</f>
        <v>02.122</v>
      </c>
      <c r="D20" s="47" t="str">
        <f>CONCATENATE('[1]Access-Jan'!E20,".",'[1]Access-Jan'!G20)</f>
        <v>0569.158T</v>
      </c>
      <c r="E20" s="48" t="str">
        <f>+'[1]Access-Jan'!F20</f>
        <v>PRESTACAO JURISDICIONAL NA JUSTICA FEDERAL</v>
      </c>
      <c r="F20" s="48" t="str">
        <f>+'[1]Access-Jan'!H20</f>
        <v>REFORMA DO JUIZADO ESPECIAL FEDERAL DE SAO PAULO - SP - 2. E</v>
      </c>
      <c r="G20" s="47" t="str">
        <f>IF('[1]Access-Jan'!I20="1","F","S")</f>
        <v>F</v>
      </c>
      <c r="H20" s="47" t="str">
        <f>+'[1]Access-Jan'!J20</f>
        <v>0100</v>
      </c>
      <c r="I20" s="48" t="str">
        <f>+'[1]Access-Jan'!K20</f>
        <v>RECURSOS ORDINARIOS</v>
      </c>
      <c r="J20" s="47" t="str">
        <f>+'[1]Access-Jan'!L20</f>
        <v>4</v>
      </c>
      <c r="K20" s="52"/>
      <c r="L20" s="52"/>
      <c r="M20" s="52"/>
      <c r="N20" s="50">
        <v>0</v>
      </c>
      <c r="O20" s="52"/>
      <c r="P20" s="52">
        <f>'[1]Access-Jan'!M20</f>
        <v>2000000</v>
      </c>
      <c r="Q20" s="52"/>
      <c r="R20" s="52">
        <f t="shared" si="3"/>
        <v>2000000</v>
      </c>
      <c r="S20" s="52">
        <f>'[1]Access-Jan'!N20</f>
        <v>0</v>
      </c>
      <c r="T20" s="53">
        <f t="shared" si="0"/>
        <v>0</v>
      </c>
      <c r="U20" s="52">
        <f>'[1]Access-Jan'!O20</f>
        <v>0</v>
      </c>
      <c r="V20" s="53">
        <f t="shared" si="1"/>
        <v>0</v>
      </c>
      <c r="W20" s="52">
        <f>'[1]Access-Jan'!P20</f>
        <v>0</v>
      </c>
      <c r="X20" s="53">
        <f t="shared" si="2"/>
        <v>0</v>
      </c>
    </row>
    <row r="21" spans="1:24" ht="26.25" customHeight="1" x14ac:dyDescent="0.2">
      <c r="A21" s="47" t="str">
        <f>+'[1]Access-Jan'!A21</f>
        <v>12101</v>
      </c>
      <c r="B21" s="48" t="str">
        <f>+'[1]Access-Jan'!B21</f>
        <v>JUSTICA FEDERAL DE PRIMEIRO GRAU</v>
      </c>
      <c r="C21" s="47" t="str">
        <f>CONCATENATE('[1]Access-Jan'!C21,".",'[1]Access-Jan'!D21)</f>
        <v>02.122</v>
      </c>
      <c r="D21" s="47" t="str">
        <f>CONCATENATE('[1]Access-Jan'!E21,".",'[1]Access-Jan'!G21)</f>
        <v>0569.15FZ</v>
      </c>
      <c r="E21" s="48" t="str">
        <f>+'[1]Access-Jan'!F21</f>
        <v>PRESTACAO JURISDICIONAL NA JUSTICA FEDERAL</v>
      </c>
      <c r="F21" s="48" t="str">
        <f>+'[1]Access-Jan'!H21</f>
        <v>REFORMA DO FORUM FEDERAL DE PRESIDENTE PRUDENTE - SP</v>
      </c>
      <c r="G21" s="47" t="str">
        <f>IF('[1]Access-Jan'!I21="1","F","S")</f>
        <v>F</v>
      </c>
      <c r="H21" s="47" t="str">
        <f>+'[1]Access-Jan'!J21</f>
        <v>0100</v>
      </c>
      <c r="I21" s="48" t="str">
        <f>+'[1]Access-Jan'!K21</f>
        <v>RECURSOS ORDINARIOS</v>
      </c>
      <c r="J21" s="47" t="str">
        <f>+'[1]Access-Jan'!L21</f>
        <v>4</v>
      </c>
      <c r="K21" s="52"/>
      <c r="L21" s="52"/>
      <c r="M21" s="52"/>
      <c r="N21" s="50">
        <v>0</v>
      </c>
      <c r="O21" s="52"/>
      <c r="P21" s="52">
        <f>'[1]Access-Jan'!M21</f>
        <v>400000</v>
      </c>
      <c r="Q21" s="52"/>
      <c r="R21" s="52">
        <f t="shared" si="3"/>
        <v>400000</v>
      </c>
      <c r="S21" s="52">
        <f>'[1]Access-Jan'!N21</f>
        <v>0</v>
      </c>
      <c r="T21" s="53">
        <f t="shared" si="0"/>
        <v>0</v>
      </c>
      <c r="U21" s="52">
        <f>'[1]Access-Jan'!O21</f>
        <v>0</v>
      </c>
      <c r="V21" s="53">
        <f t="shared" si="1"/>
        <v>0</v>
      </c>
      <c r="W21" s="52">
        <f>'[1]Access-Jan'!P21</f>
        <v>0</v>
      </c>
      <c r="X21" s="53">
        <f t="shared" si="2"/>
        <v>0</v>
      </c>
    </row>
    <row r="22" spans="1:24" ht="26.25" customHeight="1" x14ac:dyDescent="0.2">
      <c r="A22" s="47" t="str">
        <f>+'[1]Access-Jan'!A22</f>
        <v>12101</v>
      </c>
      <c r="B22" s="48" t="str">
        <f>+'[1]Access-Jan'!B22</f>
        <v>JUSTICA FEDERAL DE PRIMEIRO GRAU</v>
      </c>
      <c r="C22" s="47" t="str">
        <f>CONCATENATE('[1]Access-Jan'!C22,".",'[1]Access-Jan'!D22)</f>
        <v>02.122</v>
      </c>
      <c r="D22" s="47" t="str">
        <f>CONCATENATE('[1]Access-Jan'!E22,".",'[1]Access-Jan'!G22)</f>
        <v>0569.15NX</v>
      </c>
      <c r="E22" s="48" t="str">
        <f>+'[1]Access-Jan'!F22</f>
        <v>PRESTACAO JURISDICIONAL NA JUSTICA FEDERAL</v>
      </c>
      <c r="F22" s="48" t="str">
        <f>+'[1]Access-Jan'!H22</f>
        <v>REFORMA DO FORUM FEDERAL DE SANTOS - SP</v>
      </c>
      <c r="G22" s="47" t="str">
        <f>IF('[1]Access-Jan'!I22="1","F","S")</f>
        <v>F</v>
      </c>
      <c r="H22" s="47" t="str">
        <f>+'[1]Access-Jan'!J22</f>
        <v>0100</v>
      </c>
      <c r="I22" s="48" t="str">
        <f>+'[1]Access-Jan'!K22</f>
        <v>RECURSOS ORDINARIOS</v>
      </c>
      <c r="J22" s="47" t="str">
        <f>+'[1]Access-Jan'!L22</f>
        <v>4</v>
      </c>
      <c r="K22" s="52"/>
      <c r="L22" s="52"/>
      <c r="M22" s="52"/>
      <c r="N22" s="50">
        <v>0</v>
      </c>
      <c r="O22" s="52"/>
      <c r="P22" s="52">
        <f>'[1]Access-Jan'!M22</f>
        <v>2050000</v>
      </c>
      <c r="Q22" s="52"/>
      <c r="R22" s="52">
        <f t="shared" si="3"/>
        <v>2050000</v>
      </c>
      <c r="S22" s="52">
        <f>'[1]Access-Jan'!N22</f>
        <v>0</v>
      </c>
      <c r="T22" s="53">
        <f t="shared" si="0"/>
        <v>0</v>
      </c>
      <c r="U22" s="52">
        <f>'[1]Access-Jan'!O22</f>
        <v>0</v>
      </c>
      <c r="V22" s="53">
        <f t="shared" si="1"/>
        <v>0</v>
      </c>
      <c r="W22" s="52">
        <f>'[1]Access-Jan'!P22</f>
        <v>0</v>
      </c>
      <c r="X22" s="53">
        <f t="shared" si="2"/>
        <v>0</v>
      </c>
    </row>
    <row r="23" spans="1:24" ht="26.25" customHeight="1" x14ac:dyDescent="0.2">
      <c r="A23" s="47" t="str">
        <f>+'[1]Access-Jan'!A23</f>
        <v>12101</v>
      </c>
      <c r="B23" s="48" t="str">
        <f>+'[1]Access-Jan'!B23</f>
        <v>JUSTICA FEDERAL DE PRIMEIRO GRAU</v>
      </c>
      <c r="C23" s="47" t="str">
        <f>CONCATENATE('[1]Access-Jan'!C23,".",'[1]Access-Jan'!D23)</f>
        <v>02.122</v>
      </c>
      <c r="D23" s="47" t="str">
        <f>CONCATENATE('[1]Access-Jan'!E23,".",'[1]Access-Jan'!G23)</f>
        <v>0569.15QA</v>
      </c>
      <c r="E23" s="48" t="str">
        <f>+'[1]Access-Jan'!F23</f>
        <v>PRESTACAO JURISDICIONAL NA JUSTICA FEDERAL</v>
      </c>
      <c r="F23" s="48" t="str">
        <f>+'[1]Access-Jan'!H23</f>
        <v>REFORMA DO FORUM FEDERAL DE BARUERI - SP</v>
      </c>
      <c r="G23" s="47" t="str">
        <f>IF('[1]Access-Jan'!I23="1","F","S")</f>
        <v>F</v>
      </c>
      <c r="H23" s="47" t="str">
        <f>+'[1]Access-Jan'!J23</f>
        <v>0100</v>
      </c>
      <c r="I23" s="48" t="str">
        <f>+'[1]Access-Jan'!K23</f>
        <v>RECURSOS ORDINARIOS</v>
      </c>
      <c r="J23" s="47" t="str">
        <f>+'[1]Access-Jan'!L23</f>
        <v>4</v>
      </c>
      <c r="K23" s="52"/>
      <c r="L23" s="52"/>
      <c r="M23" s="52"/>
      <c r="N23" s="50">
        <v>0</v>
      </c>
      <c r="O23" s="52"/>
      <c r="P23" s="52">
        <f>'[1]Access-Jan'!M23</f>
        <v>170000</v>
      </c>
      <c r="Q23" s="52"/>
      <c r="R23" s="52">
        <f t="shared" si="3"/>
        <v>170000</v>
      </c>
      <c r="S23" s="52">
        <f>'[1]Access-Jan'!N23</f>
        <v>0</v>
      </c>
      <c r="T23" s="53">
        <f t="shared" si="0"/>
        <v>0</v>
      </c>
      <c r="U23" s="52">
        <f>'[1]Access-Jan'!O23</f>
        <v>0</v>
      </c>
      <c r="V23" s="53">
        <f t="shared" si="1"/>
        <v>0</v>
      </c>
      <c r="W23" s="52">
        <f>'[1]Access-Jan'!P23</f>
        <v>0</v>
      </c>
      <c r="X23" s="53">
        <f t="shared" si="2"/>
        <v>0</v>
      </c>
    </row>
    <row r="24" spans="1:24" ht="26.25" customHeight="1" x14ac:dyDescent="0.2">
      <c r="A24" s="47" t="str">
        <f>+'[1]Access-Jan'!A24</f>
        <v>12101</v>
      </c>
      <c r="B24" s="48" t="str">
        <f>+'[1]Access-Jan'!B24</f>
        <v>JUSTICA FEDERAL DE PRIMEIRO GRAU</v>
      </c>
      <c r="C24" s="47" t="str">
        <f>CONCATENATE('[1]Access-Jan'!C24,".",'[1]Access-Jan'!D24)</f>
        <v>02.122</v>
      </c>
      <c r="D24" s="47" t="str">
        <f>CONCATENATE('[1]Access-Jan'!E24,".",'[1]Access-Jan'!G24)</f>
        <v>0569.20TP</v>
      </c>
      <c r="E24" s="48" t="str">
        <f>+'[1]Access-Jan'!F24</f>
        <v>PRESTACAO JURISDICIONAL NA JUSTICA FEDERAL</v>
      </c>
      <c r="F24" s="48" t="str">
        <f>+'[1]Access-Jan'!H24</f>
        <v>ATIVOS CIVIS DA UNIAO</v>
      </c>
      <c r="G24" s="47" t="str">
        <f>IF('[1]Access-Jan'!I24="1","F","S")</f>
        <v>F</v>
      </c>
      <c r="H24" s="47" t="str">
        <f>+'[1]Access-Jan'!J24</f>
        <v>0100</v>
      </c>
      <c r="I24" s="48" t="str">
        <f>+'[1]Access-Jan'!K24</f>
        <v>RECURSOS ORDINARIOS</v>
      </c>
      <c r="J24" s="47" t="str">
        <f>+'[1]Access-Jan'!L24</f>
        <v>1</v>
      </c>
      <c r="K24" s="52"/>
      <c r="L24" s="52"/>
      <c r="M24" s="52"/>
      <c r="N24" s="50">
        <v>0</v>
      </c>
      <c r="O24" s="52"/>
      <c r="P24" s="52">
        <f>'[1]Access-Jan'!M24</f>
        <v>133206422.34</v>
      </c>
      <c r="Q24" s="52"/>
      <c r="R24" s="52">
        <f t="shared" si="3"/>
        <v>133206422.34</v>
      </c>
      <c r="S24" s="52">
        <f>'[1]Access-Jan'!N24</f>
        <v>130357697.34</v>
      </c>
      <c r="T24" s="53">
        <f t="shared" si="0"/>
        <v>0.97861420680807099</v>
      </c>
      <c r="U24" s="52">
        <f>'[1]Access-Jan'!O24</f>
        <v>130199848.08</v>
      </c>
      <c r="V24" s="53">
        <f t="shared" si="1"/>
        <v>0.97742920943912193</v>
      </c>
      <c r="W24" s="52">
        <f>'[1]Access-Jan'!P24</f>
        <v>127728044.94</v>
      </c>
      <c r="X24" s="53">
        <f t="shared" si="2"/>
        <v>0.95887302350920567</v>
      </c>
    </row>
    <row r="25" spans="1:24" ht="26.25" customHeight="1" x14ac:dyDescent="0.2">
      <c r="A25" s="47" t="str">
        <f>+'[1]Access-Jan'!A25</f>
        <v>12101</v>
      </c>
      <c r="B25" s="48" t="str">
        <f>+'[1]Access-Jan'!B25</f>
        <v>JUSTICA FEDERAL DE PRIMEIRO GRAU</v>
      </c>
      <c r="C25" s="47" t="str">
        <f>CONCATENATE('[1]Access-Jan'!C25,".",'[1]Access-Jan'!D25)</f>
        <v>02.122</v>
      </c>
      <c r="D25" s="47" t="str">
        <f>CONCATENATE('[1]Access-Jan'!E25,".",'[1]Access-Jan'!G25)</f>
        <v>0569.216H</v>
      </c>
      <c r="E25" s="48" t="str">
        <f>+'[1]Access-Jan'!F25</f>
        <v>PRESTACAO JURISDICIONAL NA JUSTICA FEDERAL</v>
      </c>
      <c r="F25" s="48" t="str">
        <f>+'[1]Access-Jan'!H25</f>
        <v>AJUDA DE CUSTO PARA MORADIA OU AUXILIO-MORADIA A AGENTES PUB</v>
      </c>
      <c r="G25" s="47" t="str">
        <f>IF('[1]Access-Jan'!I25="1","F","S")</f>
        <v>F</v>
      </c>
      <c r="H25" s="47" t="str">
        <f>+'[1]Access-Jan'!J25</f>
        <v>0100</v>
      </c>
      <c r="I25" s="48" t="str">
        <f>+'[1]Access-Jan'!K25</f>
        <v>RECURSOS ORDINARIOS</v>
      </c>
      <c r="J25" s="47" t="str">
        <f>+'[1]Access-Jan'!L25</f>
        <v>3</v>
      </c>
      <c r="K25" s="52"/>
      <c r="L25" s="52"/>
      <c r="M25" s="52"/>
      <c r="N25" s="50">
        <v>0</v>
      </c>
      <c r="O25" s="52"/>
      <c r="P25" s="52">
        <f>'[1]Access-Jan'!M25</f>
        <v>17799477</v>
      </c>
      <c r="Q25" s="52"/>
      <c r="R25" s="52">
        <f t="shared" si="3"/>
        <v>17799477</v>
      </c>
      <c r="S25" s="52">
        <f>'[1]Access-Jan'!N25</f>
        <v>82416</v>
      </c>
      <c r="T25" s="53">
        <f t="shared" si="0"/>
        <v>4.6302484056132661E-3</v>
      </c>
      <c r="U25" s="52">
        <f>'[1]Access-Jan'!O25</f>
        <v>1800</v>
      </c>
      <c r="V25" s="53">
        <f t="shared" si="1"/>
        <v>1.0112656680867646E-4</v>
      </c>
      <c r="W25" s="52">
        <f>'[1]Access-Jan'!P25</f>
        <v>1800</v>
      </c>
      <c r="X25" s="53">
        <f t="shared" si="2"/>
        <v>1.0112656680867646E-4</v>
      </c>
    </row>
    <row r="26" spans="1:24" ht="26.25" customHeight="1" x14ac:dyDescent="0.2">
      <c r="A26" s="47" t="str">
        <f>+'[1]Access-Jan'!A26</f>
        <v>12101</v>
      </c>
      <c r="B26" s="48" t="str">
        <f>+'[1]Access-Jan'!B26</f>
        <v>JUSTICA FEDERAL DE PRIMEIRO GRAU</v>
      </c>
      <c r="C26" s="47" t="str">
        <f>CONCATENATE('[1]Access-Jan'!C26,".",'[1]Access-Jan'!D26)</f>
        <v>02.131</v>
      </c>
      <c r="D26" s="47" t="str">
        <f>CONCATENATE('[1]Access-Jan'!E26,".",'[1]Access-Jan'!G26)</f>
        <v>0569.219I</v>
      </c>
      <c r="E26" s="48" t="str">
        <f>+'[1]Access-Jan'!F26</f>
        <v>PRESTACAO JURISDICIONAL NA JUSTICA FEDERAL</v>
      </c>
      <c r="F26" s="48" t="str">
        <f>+'[1]Access-Jan'!H26</f>
        <v>PUBLICIDADE INSTITUCIONAL E DE UTILIDADE PUBLICA</v>
      </c>
      <c r="G26" s="47" t="str">
        <f>IF('[1]Access-Jan'!I26="1","F","S")</f>
        <v>F</v>
      </c>
      <c r="H26" s="47" t="str">
        <f>+'[1]Access-Jan'!J26</f>
        <v>0100</v>
      </c>
      <c r="I26" s="48" t="str">
        <f>+'[1]Access-Jan'!K26</f>
        <v>RECURSOS ORDINARIOS</v>
      </c>
      <c r="J26" s="47" t="str">
        <f>+'[1]Access-Jan'!L26</f>
        <v>4</v>
      </c>
      <c r="K26" s="52"/>
      <c r="L26" s="52"/>
      <c r="M26" s="52"/>
      <c r="N26" s="50">
        <v>0</v>
      </c>
      <c r="O26" s="52"/>
      <c r="P26" s="52">
        <f>'[1]Access-Jan'!M26</f>
        <v>10000</v>
      </c>
      <c r="Q26" s="52"/>
      <c r="R26" s="52">
        <f t="shared" si="3"/>
        <v>10000</v>
      </c>
      <c r="S26" s="52">
        <f>'[1]Access-Jan'!N26</f>
        <v>0</v>
      </c>
      <c r="T26" s="53">
        <f t="shared" si="0"/>
        <v>0</v>
      </c>
      <c r="U26" s="52">
        <f>'[1]Access-Jan'!O26</f>
        <v>0</v>
      </c>
      <c r="V26" s="53">
        <f t="shared" si="1"/>
        <v>0</v>
      </c>
      <c r="W26" s="52">
        <f>'[1]Access-Jan'!P26</f>
        <v>0</v>
      </c>
      <c r="X26" s="53">
        <f t="shared" si="2"/>
        <v>0</v>
      </c>
    </row>
    <row r="27" spans="1:24" ht="26.25" customHeight="1" x14ac:dyDescent="0.2">
      <c r="A27" s="47" t="str">
        <f>+'[1]Access-Jan'!A27</f>
        <v>12101</v>
      </c>
      <c r="B27" s="48" t="str">
        <f>+'[1]Access-Jan'!B27</f>
        <v>JUSTICA FEDERAL DE PRIMEIRO GRAU</v>
      </c>
      <c r="C27" s="47" t="str">
        <f>CONCATENATE('[1]Access-Jan'!C27,".",'[1]Access-Jan'!D27)</f>
        <v>02.131</v>
      </c>
      <c r="D27" s="47" t="str">
        <f>CONCATENATE('[1]Access-Jan'!E27,".",'[1]Access-Jan'!G27)</f>
        <v>0569.219I</v>
      </c>
      <c r="E27" s="48" t="str">
        <f>+'[1]Access-Jan'!F27</f>
        <v>PRESTACAO JURISDICIONAL NA JUSTICA FEDERAL</v>
      </c>
      <c r="F27" s="48" t="str">
        <f>+'[1]Access-Jan'!H27</f>
        <v>PUBLICIDADE INSTITUCIONAL E DE UTILIDADE PUBLICA</v>
      </c>
      <c r="G27" s="47" t="str">
        <f>IF('[1]Access-Jan'!I27="1","F","S")</f>
        <v>F</v>
      </c>
      <c r="H27" s="47" t="str">
        <f>+'[1]Access-Jan'!J27</f>
        <v>0100</v>
      </c>
      <c r="I27" s="48" t="str">
        <f>+'[1]Access-Jan'!K27</f>
        <v>RECURSOS ORDINARIOS</v>
      </c>
      <c r="J27" s="47" t="str">
        <f>+'[1]Access-Jan'!L27</f>
        <v>3</v>
      </c>
      <c r="K27" s="52"/>
      <c r="L27" s="52"/>
      <c r="M27" s="52"/>
      <c r="N27" s="50">
        <v>0</v>
      </c>
      <c r="O27" s="52"/>
      <c r="P27" s="52">
        <f>'[1]Access-Jan'!M27</f>
        <v>10000</v>
      </c>
      <c r="Q27" s="52"/>
      <c r="R27" s="52">
        <f t="shared" si="3"/>
        <v>10000</v>
      </c>
      <c r="S27" s="52">
        <f>'[1]Access-Jan'!N27</f>
        <v>0</v>
      </c>
      <c r="T27" s="53">
        <f t="shared" si="0"/>
        <v>0</v>
      </c>
      <c r="U27" s="52">
        <f>'[1]Access-Jan'!O27</f>
        <v>0</v>
      </c>
      <c r="V27" s="53">
        <f t="shared" si="1"/>
        <v>0</v>
      </c>
      <c r="W27" s="52">
        <f>'[1]Access-Jan'!P27</f>
        <v>0</v>
      </c>
      <c r="X27" s="53">
        <f t="shared" si="2"/>
        <v>0</v>
      </c>
    </row>
    <row r="28" spans="1:24" ht="26.25" customHeight="1" x14ac:dyDescent="0.2">
      <c r="A28" s="47" t="str">
        <f>+'[1]Access-Jan'!A28</f>
        <v>12101</v>
      </c>
      <c r="B28" s="48" t="str">
        <f>+'[1]Access-Jan'!B28</f>
        <v>JUSTICA FEDERAL DE PRIMEIRO GRAU</v>
      </c>
      <c r="C28" s="47" t="str">
        <f>CONCATENATE('[1]Access-Jan'!C28,".",'[1]Access-Jan'!D28)</f>
        <v>02.301</v>
      </c>
      <c r="D28" s="47" t="str">
        <f>CONCATENATE('[1]Access-Jan'!E28,".",'[1]Access-Jan'!G28)</f>
        <v>0569.2004</v>
      </c>
      <c r="E28" s="48" t="str">
        <f>+'[1]Access-Jan'!F28</f>
        <v>PRESTACAO JURISDICIONAL NA JUSTICA FEDERAL</v>
      </c>
      <c r="F28" s="48" t="str">
        <f>+'[1]Access-Jan'!H28</f>
        <v>ASSISTENCIA MEDICA E ODONTOLOGICA AOS SERVIDORES CIVIS, EMPR</v>
      </c>
      <c r="G28" s="47" t="str">
        <f>IF('[1]Access-Jan'!I28="1","F","S")</f>
        <v>S</v>
      </c>
      <c r="H28" s="47" t="str">
        <f>+'[1]Access-Jan'!J28</f>
        <v>0100</v>
      </c>
      <c r="I28" s="48" t="str">
        <f>+'[1]Access-Jan'!K28</f>
        <v>RECURSOS ORDINARIOS</v>
      </c>
      <c r="J28" s="47" t="str">
        <f>+'[1]Access-Jan'!L28</f>
        <v>3</v>
      </c>
      <c r="K28" s="52"/>
      <c r="L28" s="52"/>
      <c r="M28" s="52"/>
      <c r="N28" s="50">
        <v>0</v>
      </c>
      <c r="O28" s="52"/>
      <c r="P28" s="52">
        <f>'[1]Access-Jan'!M28</f>
        <v>31741125</v>
      </c>
      <c r="Q28" s="52"/>
      <c r="R28" s="52">
        <f t="shared" si="3"/>
        <v>31741125</v>
      </c>
      <c r="S28" s="52">
        <f>'[1]Access-Jan'!N28</f>
        <v>25892482.440000001</v>
      </c>
      <c r="T28" s="53">
        <f t="shared" si="0"/>
        <v>0.81573927956239745</v>
      </c>
      <c r="U28" s="52">
        <f>'[1]Access-Jan'!O28</f>
        <v>358314.43</v>
      </c>
      <c r="V28" s="53">
        <f t="shared" si="1"/>
        <v>1.1288649346864674E-2</v>
      </c>
      <c r="W28" s="52">
        <f>'[1]Access-Jan'!P28</f>
        <v>358314.43</v>
      </c>
      <c r="X28" s="53">
        <f t="shared" si="2"/>
        <v>1.1288649346864674E-2</v>
      </c>
    </row>
    <row r="29" spans="1:24" ht="26.25" customHeight="1" x14ac:dyDescent="0.2">
      <c r="A29" s="47" t="str">
        <f>+'[1]Access-Jan'!A29</f>
        <v>12101</v>
      </c>
      <c r="B29" s="48" t="str">
        <f>+'[1]Access-Jan'!B29</f>
        <v>JUSTICA FEDERAL DE PRIMEIRO GRAU</v>
      </c>
      <c r="C29" s="47" t="str">
        <f>CONCATENATE('[1]Access-Jan'!C29,".",'[1]Access-Jan'!D29)</f>
        <v>02.331</v>
      </c>
      <c r="D29" s="47" t="str">
        <f>CONCATENATE('[1]Access-Jan'!E29,".",'[1]Access-Jan'!G29)</f>
        <v>0569.212B</v>
      </c>
      <c r="E29" s="48" t="str">
        <f>+'[1]Access-Jan'!F29</f>
        <v>PRESTACAO JURISDICIONAL NA JUSTICA FEDERAL</v>
      </c>
      <c r="F29" s="48" t="str">
        <f>+'[1]Access-Jan'!H29</f>
        <v>BENEFICIOS OBRIGATORIOS AOS SERVIDORES CIVIS, EMPREGADOS, MI</v>
      </c>
      <c r="G29" s="47" t="str">
        <f>IF('[1]Access-Jan'!I29="1","F","S")</f>
        <v>F</v>
      </c>
      <c r="H29" s="47" t="str">
        <f>+'[1]Access-Jan'!J29</f>
        <v>0100</v>
      </c>
      <c r="I29" s="48" t="str">
        <f>+'[1]Access-Jan'!K29</f>
        <v>RECURSOS ORDINARIOS</v>
      </c>
      <c r="J29" s="47" t="str">
        <f>+'[1]Access-Jan'!L29</f>
        <v>3</v>
      </c>
      <c r="K29" s="52"/>
      <c r="L29" s="52"/>
      <c r="M29" s="52"/>
      <c r="N29" s="50">
        <v>0</v>
      </c>
      <c r="O29" s="52"/>
      <c r="P29" s="52">
        <f>'[1]Access-Jan'!M29</f>
        <v>58492913.25</v>
      </c>
      <c r="Q29" s="52"/>
      <c r="R29" s="52">
        <f t="shared" si="3"/>
        <v>58492913.25</v>
      </c>
      <c r="S29" s="52">
        <f>'[1]Access-Jan'!N29</f>
        <v>58492913.090000004</v>
      </c>
      <c r="T29" s="53">
        <f t="shared" si="0"/>
        <v>0.99999999726462596</v>
      </c>
      <c r="U29" s="52">
        <f>'[1]Access-Jan'!O29</f>
        <v>4763697.45</v>
      </c>
      <c r="V29" s="53">
        <f t="shared" si="1"/>
        <v>8.1440591437801232E-2</v>
      </c>
      <c r="W29" s="52">
        <f>'[1]Access-Jan'!P29</f>
        <v>4763697.45</v>
      </c>
      <c r="X29" s="53">
        <f t="shared" si="2"/>
        <v>8.1440591437801232E-2</v>
      </c>
    </row>
    <row r="30" spans="1:24" ht="26.25" customHeight="1" x14ac:dyDescent="0.2">
      <c r="A30" s="47" t="str">
        <f>+'[1]Access-Jan'!A30</f>
        <v>12101</v>
      </c>
      <c r="B30" s="48" t="str">
        <f>+'[1]Access-Jan'!B30</f>
        <v>JUSTICA FEDERAL DE PRIMEIRO GRAU</v>
      </c>
      <c r="C30" s="47" t="str">
        <f>CONCATENATE('[1]Access-Jan'!C30,".",'[1]Access-Jan'!D30)</f>
        <v>02.846</v>
      </c>
      <c r="D30" s="47" t="str">
        <f>CONCATENATE('[1]Access-Jan'!E30,".",'[1]Access-Jan'!G30)</f>
        <v>0569.09HB</v>
      </c>
      <c r="E30" s="48" t="str">
        <f>+'[1]Access-Jan'!F30</f>
        <v>PRESTACAO JURISDICIONAL NA JUSTICA FEDERAL</v>
      </c>
      <c r="F30" s="48" t="str">
        <f>+'[1]Access-Jan'!H30</f>
        <v>CONTRIBUICAO DA UNIAO, DE SUAS AUTARQUIAS E FUNDACOES PARA O</v>
      </c>
      <c r="G30" s="47" t="str">
        <f>IF('[1]Access-Jan'!I30="1","F","S")</f>
        <v>F</v>
      </c>
      <c r="H30" s="47" t="str">
        <f>+'[1]Access-Jan'!J30</f>
        <v>0100</v>
      </c>
      <c r="I30" s="48" t="str">
        <f>+'[1]Access-Jan'!K30</f>
        <v>RECURSOS ORDINARIOS</v>
      </c>
      <c r="J30" s="47" t="str">
        <f>+'[1]Access-Jan'!L30</f>
        <v>1</v>
      </c>
      <c r="K30" s="52"/>
      <c r="L30" s="52"/>
      <c r="M30" s="52"/>
      <c r="N30" s="50">
        <v>0</v>
      </c>
      <c r="O30" s="52"/>
      <c r="P30" s="52">
        <f>'[1]Access-Jan'!M30</f>
        <v>15597253.26</v>
      </c>
      <c r="Q30" s="52"/>
      <c r="R30" s="52">
        <f t="shared" si="3"/>
        <v>15597253.26</v>
      </c>
      <c r="S30" s="52">
        <f>'[1]Access-Jan'!N30</f>
        <v>15597253.26</v>
      </c>
      <c r="T30" s="53">
        <f t="shared" si="0"/>
        <v>1</v>
      </c>
      <c r="U30" s="52">
        <f>'[1]Access-Jan'!O30</f>
        <v>15597253.26</v>
      </c>
      <c r="V30" s="53">
        <f t="shared" si="1"/>
        <v>1</v>
      </c>
      <c r="W30" s="52">
        <f>'[1]Access-Jan'!P30</f>
        <v>15597253.26</v>
      </c>
      <c r="X30" s="53">
        <f t="shared" si="2"/>
        <v>1</v>
      </c>
    </row>
    <row r="31" spans="1:24" ht="26.25" customHeight="1" thickBot="1" x14ac:dyDescent="0.25">
      <c r="A31" s="47" t="str">
        <f>+'[1]Access-Jan'!A31</f>
        <v>12101</v>
      </c>
      <c r="B31" s="48" t="str">
        <f>+'[1]Access-Jan'!B31</f>
        <v>JUSTICA FEDERAL DE PRIMEIRO GRAU</v>
      </c>
      <c r="C31" s="47" t="str">
        <f>CONCATENATE('[1]Access-Jan'!C31,".",'[1]Access-Jan'!D31)</f>
        <v>09.272</v>
      </c>
      <c r="D31" s="47" t="str">
        <f>CONCATENATE('[1]Access-Jan'!E31,".",'[1]Access-Jan'!G31)</f>
        <v>0089.0181</v>
      </c>
      <c r="E31" s="48" t="str">
        <f>+'[1]Access-Jan'!F31</f>
        <v>PREVIDENCIA DE INATIVOS E PENSIONISTAS DA UNIAO</v>
      </c>
      <c r="F31" s="48" t="str">
        <f>+'[1]Access-Jan'!H31</f>
        <v>APOSENTADORIAS E PENSOES CIVIS DA UNIAO</v>
      </c>
      <c r="G31" s="47" t="str">
        <f>IF('[1]Access-Jan'!I31="1","F","S")</f>
        <v>S</v>
      </c>
      <c r="H31" s="47" t="str">
        <f>+'[1]Access-Jan'!J31</f>
        <v>0156</v>
      </c>
      <c r="I31" s="48" t="str">
        <f>+'[1]Access-Jan'!K31</f>
        <v>CONTRIBUICAO PLANO SEGURIDADE SOCIAL SERVIDOR</v>
      </c>
      <c r="J31" s="47" t="str">
        <f>+'[1]Access-Jan'!L31</f>
        <v>1</v>
      </c>
      <c r="K31" s="52"/>
      <c r="L31" s="52"/>
      <c r="M31" s="52"/>
      <c r="N31" s="50">
        <v>0</v>
      </c>
      <c r="O31" s="52"/>
      <c r="P31" s="52">
        <f>'[1]Access-Jan'!M31</f>
        <v>27406475.140000001</v>
      </c>
      <c r="Q31" s="52"/>
      <c r="R31" s="52">
        <f t="shared" si="3"/>
        <v>27406475.140000001</v>
      </c>
      <c r="S31" s="52">
        <f>'[1]Access-Jan'!N31</f>
        <v>27406475.140000001</v>
      </c>
      <c r="T31" s="53">
        <f t="shared" si="0"/>
        <v>1</v>
      </c>
      <c r="U31" s="52">
        <f>'[1]Access-Jan'!O31</f>
        <v>27387078.960000001</v>
      </c>
      <c r="V31" s="53">
        <f t="shared" si="1"/>
        <v>0.99929227746724381</v>
      </c>
      <c r="W31" s="52">
        <f>'[1]Access-Jan'!P31</f>
        <v>26507816.02</v>
      </c>
      <c r="X31" s="53">
        <f t="shared" si="2"/>
        <v>0.96720997080400173</v>
      </c>
    </row>
    <row r="32" spans="1:24" ht="26.25" customHeight="1" thickBot="1" x14ac:dyDescent="0.25">
      <c r="A32" s="14" t="s">
        <v>48</v>
      </c>
      <c r="B32" s="54"/>
      <c r="C32" s="54"/>
      <c r="D32" s="54"/>
      <c r="E32" s="54"/>
      <c r="F32" s="54"/>
      <c r="G32" s="54"/>
      <c r="H32" s="54"/>
      <c r="I32" s="54"/>
      <c r="J32" s="15"/>
      <c r="K32" s="55">
        <v>0</v>
      </c>
      <c r="L32" s="55">
        <v>0</v>
      </c>
      <c r="M32" s="55">
        <v>0</v>
      </c>
      <c r="N32" s="55">
        <v>0</v>
      </c>
      <c r="O32" s="55">
        <v>0</v>
      </c>
      <c r="P32" s="56">
        <f>SUM(P10:P31)</f>
        <v>452214295.99000001</v>
      </c>
      <c r="Q32" s="56">
        <f>SUM(Q10:Q31)</f>
        <v>0</v>
      </c>
      <c r="R32" s="56">
        <f>SUM(R10:R31)</f>
        <v>452214295.99000001</v>
      </c>
      <c r="S32" s="56">
        <f>SUM(S10:S31)</f>
        <v>327878628.36000001</v>
      </c>
      <c r="T32" s="57">
        <f t="shared" si="0"/>
        <v>0.72505144412163947</v>
      </c>
      <c r="U32" s="56">
        <f>SUM(U10:U31)</f>
        <v>179434049.38</v>
      </c>
      <c r="V32" s="57">
        <f t="shared" si="1"/>
        <v>0.39678986482985468</v>
      </c>
      <c r="W32" s="56">
        <f>SUM(W10:W31)</f>
        <v>176046927.10000002</v>
      </c>
      <c r="X32" s="57">
        <f t="shared" si="2"/>
        <v>0.38929978256125947</v>
      </c>
    </row>
    <row r="33" spans="1:24" ht="26.25" customHeight="1" x14ac:dyDescent="0.2">
      <c r="A33" s="2" t="s">
        <v>49</v>
      </c>
      <c r="B33" s="2"/>
      <c r="C33" s="2"/>
      <c r="D33" s="2"/>
      <c r="E33" s="2"/>
      <c r="F33" s="2"/>
      <c r="G33" s="2"/>
      <c r="H33" s="3"/>
      <c r="I33" s="3"/>
      <c r="J33" s="3"/>
      <c r="K33" s="2"/>
      <c r="L33" s="2"/>
      <c r="M33" s="2"/>
      <c r="N33" s="2"/>
      <c r="O33" s="2"/>
      <c r="P33" s="2"/>
      <c r="Q33" s="2"/>
      <c r="R33" s="2"/>
      <c r="S33" s="2"/>
      <c r="T33" s="2"/>
      <c r="U33" s="4"/>
      <c r="V33" s="2"/>
      <c r="W33" s="4"/>
      <c r="X33" s="2"/>
    </row>
    <row r="34" spans="1:24" ht="26.25" customHeight="1" x14ac:dyDescent="0.2">
      <c r="A34" s="2" t="s">
        <v>50</v>
      </c>
      <c r="B34" s="58"/>
      <c r="C34" s="2"/>
      <c r="D34" s="2"/>
      <c r="E34" s="2"/>
      <c r="F34" s="2"/>
      <c r="G34" s="2"/>
      <c r="H34" s="3"/>
      <c r="I34" s="3"/>
      <c r="J34" s="3"/>
      <c r="K34" s="2"/>
      <c r="L34" s="2"/>
      <c r="M34" s="2"/>
      <c r="N34" s="2"/>
      <c r="O34" s="2"/>
      <c r="P34" s="2"/>
      <c r="Q34" s="2"/>
      <c r="R34" s="2"/>
      <c r="S34" s="2"/>
      <c r="T34" s="2"/>
      <c r="U34" s="4"/>
      <c r="V34" s="2"/>
      <c r="W34" s="4"/>
      <c r="X34" s="2"/>
    </row>
  </sheetData>
  <mergeCells count="17">
    <mergeCell ref="A32:J32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Jan</vt:lpstr>
      <vt:lpstr>Jan!Area_de_impressao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2019-02-18T19:57:30Z</dcterms:created>
  <dcterms:modified xsi:type="dcterms:W3CDTF">2019-02-18T19:58:20Z</dcterms:modified>
</cp:coreProperties>
</file>