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2019-10" sheetId="1" r:id="rId1"/>
  </sheets>
  <externalReferences>
    <externalReference r:id="rId2"/>
  </externalReferences>
  <definedNames>
    <definedName name="_xlnm.Print_Area" localSheetId="0">'2019-10'!$A$1:$X$37</definedName>
  </definedNames>
  <calcPr calcId="145621"/>
</workbook>
</file>

<file path=xl/calcChain.xml><?xml version="1.0" encoding="utf-8"?>
<calcChain xmlns="http://schemas.openxmlformats.org/spreadsheetml/2006/main">
  <c r="W34" i="1" l="1"/>
  <c r="U34" i="1"/>
  <c r="S34" i="1"/>
  <c r="Q34" i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R32" i="1" s="1"/>
  <c r="V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R28" i="1" s="1"/>
  <c r="X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V24" i="1" s="1"/>
  <c r="Q24" i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R23" i="1" s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X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R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V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R12" i="1" s="1"/>
  <c r="X12" i="1" s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R11" i="1" l="1"/>
  <c r="S35" i="1"/>
  <c r="R27" i="1"/>
  <c r="V27" i="1" s="1"/>
  <c r="R14" i="1"/>
  <c r="R15" i="1"/>
  <c r="R25" i="1"/>
  <c r="X25" i="1" s="1"/>
  <c r="R30" i="1"/>
  <c r="T30" i="1" s="1"/>
  <c r="R31" i="1"/>
  <c r="R13" i="1"/>
  <c r="W35" i="1"/>
  <c r="R18" i="1"/>
  <c r="T18" i="1" s="1"/>
  <c r="R29" i="1"/>
  <c r="R34" i="1"/>
  <c r="X11" i="1"/>
  <c r="T11" i="1"/>
  <c r="V11" i="1"/>
  <c r="V21" i="1"/>
  <c r="X21" i="1"/>
  <c r="T21" i="1"/>
  <c r="X26" i="1"/>
  <c r="T26" i="1"/>
  <c r="V26" i="1"/>
  <c r="X14" i="1"/>
  <c r="T14" i="1"/>
  <c r="V14" i="1"/>
  <c r="X15" i="1"/>
  <c r="T15" i="1"/>
  <c r="V15" i="1"/>
  <c r="V25" i="1"/>
  <c r="T25" i="1"/>
  <c r="V30" i="1"/>
  <c r="X31" i="1"/>
  <c r="T31" i="1"/>
  <c r="V31" i="1"/>
  <c r="V13" i="1"/>
  <c r="X13" i="1"/>
  <c r="T13" i="1"/>
  <c r="X19" i="1"/>
  <c r="T19" i="1"/>
  <c r="V19" i="1"/>
  <c r="V29" i="1"/>
  <c r="X29" i="1"/>
  <c r="T29" i="1"/>
  <c r="V34" i="1"/>
  <c r="X34" i="1"/>
  <c r="T34" i="1"/>
  <c r="X10" i="1"/>
  <c r="T10" i="1"/>
  <c r="V10" i="1"/>
  <c r="V17" i="1"/>
  <c r="X17" i="1"/>
  <c r="T17" i="1"/>
  <c r="V22" i="1"/>
  <c r="X22" i="1"/>
  <c r="T22" i="1"/>
  <c r="X23" i="1"/>
  <c r="T23" i="1"/>
  <c r="V23" i="1"/>
  <c r="V33" i="1"/>
  <c r="X33" i="1"/>
  <c r="T33" i="1"/>
  <c r="V12" i="1"/>
  <c r="V20" i="1"/>
  <c r="V28" i="1"/>
  <c r="P35" i="1"/>
  <c r="T12" i="1"/>
  <c r="T16" i="1"/>
  <c r="X16" i="1"/>
  <c r="T20" i="1"/>
  <c r="T24" i="1"/>
  <c r="X24" i="1"/>
  <c r="T28" i="1"/>
  <c r="T32" i="1"/>
  <c r="X32" i="1"/>
  <c r="Q35" i="1"/>
  <c r="U35" i="1"/>
  <c r="R35" i="1" l="1"/>
  <c r="X35" i="1" s="1"/>
  <c r="X18" i="1"/>
  <c r="X30" i="1"/>
  <c r="T27" i="1"/>
  <c r="X27" i="1"/>
  <c r="V18" i="1"/>
  <c r="V35" i="1"/>
  <c r="T3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<sst xmlns="http://schemas.openxmlformats.org/spreadsheetml/2006/main" count="55" uniqueCount="51">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</sst>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0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21945182.91</v>
          </cell>
          <cell r="O10">
            <v>21789329.91</v>
          </cell>
          <cell r="P10">
            <v>21299790.309999999</v>
          </cell>
          <cell r="Q10">
            <v>21299790.309999999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13873437</v>
          </cell>
          <cell r="O11">
            <v>10446638.65</v>
          </cell>
          <cell r="P11">
            <v>947195.86</v>
          </cell>
          <cell r="Q11">
            <v>947195.86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150277900.90000001</v>
          </cell>
          <cell r="O12">
            <v>144402801.31</v>
          </cell>
          <cell r="P12">
            <v>102380533.76000001</v>
          </cell>
          <cell r="Q12">
            <v>99538352.459999993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6945703</v>
          </cell>
          <cell r="O13">
            <v>6943891.5</v>
          </cell>
          <cell r="P13">
            <v>3603143.7</v>
          </cell>
          <cell r="Q13">
            <v>3603143.7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4254728</v>
          </cell>
          <cell r="O14">
            <v>4254553.97</v>
          </cell>
          <cell r="P14">
            <v>2499067.44</v>
          </cell>
          <cell r="Q14">
            <v>2499067.44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11RQ</v>
          </cell>
          <cell r="H15" t="str">
            <v>REFORMA DO FORUM FEDERAL DE EXECUCOES FISCAIS DE SAO PAULO -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1330000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1839600</v>
          </cell>
          <cell r="O16">
            <v>594857.52</v>
          </cell>
          <cell r="P16">
            <v>106580.45</v>
          </cell>
          <cell r="Q16">
            <v>106580.45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840000</v>
          </cell>
          <cell r="O17">
            <v>55821.18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399400</v>
          </cell>
          <cell r="O18">
            <v>399400</v>
          </cell>
          <cell r="P18">
            <v>60134.69</v>
          </cell>
          <cell r="Q18">
            <v>60134.69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114795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0569</v>
          </cell>
          <cell r="F20" t="str">
            <v>PRESTACAO JURISDICIONAL NA JUSTICA FEDERAL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1741000</v>
          </cell>
          <cell r="O20">
            <v>637606.6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0569</v>
          </cell>
          <cell r="F21" t="str">
            <v>PRESTACAO JURISDICIONAL NA JUSTICA FEDERAL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170000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0569</v>
          </cell>
          <cell r="F22" t="str">
            <v>PRESTACAO JURISDICIONAL NA JUSTICA FEDERAL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1080000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0569</v>
          </cell>
          <cell r="F23" t="str">
            <v>PRESTACAO JURISDICIONAL NA JUSTICA FEDERAL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170000</v>
          </cell>
          <cell r="O23">
            <v>124454.74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0569</v>
          </cell>
          <cell r="F24" t="str">
            <v>PRESTACAO JURISDICIONAL NA JUSTICA FEDERAL</v>
          </cell>
          <cell r="G24" t="str">
            <v>15QA</v>
          </cell>
          <cell r="H24" t="str">
            <v>REFORMA DO FORUM FEDERAL DE BARUERI - SP</v>
          </cell>
          <cell r="I24" t="str">
            <v>1</v>
          </cell>
          <cell r="J24" t="str">
            <v>0300</v>
          </cell>
          <cell r="K24" t="str">
            <v>RECURSOS ORDINARIOS</v>
          </cell>
          <cell r="L24" t="str">
            <v>4</v>
          </cell>
          <cell r="M24">
            <v>580000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0569</v>
          </cell>
          <cell r="F25" t="str">
            <v>PRESTACAO JURISDICIONAL NA JUSTICA FEDERAL</v>
          </cell>
          <cell r="G25" t="str">
            <v>20TP</v>
          </cell>
          <cell r="H25" t="str">
            <v>ATIVOS CIVIS DA UNIAO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900004361.88</v>
          </cell>
          <cell r="O25">
            <v>900004361.88</v>
          </cell>
          <cell r="P25">
            <v>899910834.20000005</v>
          </cell>
          <cell r="Q25">
            <v>896574119.53999996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0569</v>
          </cell>
          <cell r="F26" t="str">
            <v>PRESTACAO JURISDICIONAL NA JUSTICA FEDERAL</v>
          </cell>
          <cell r="G26" t="str">
            <v>216H</v>
          </cell>
          <cell r="H26" t="str">
            <v>AJUDA DE CUSTO PARA MORADIA OU AUXILIO-MORADIA A AGENTES PUB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389563</v>
          </cell>
          <cell r="O26">
            <v>80563.59</v>
          </cell>
          <cell r="P26">
            <v>76188.63</v>
          </cell>
          <cell r="Q26">
            <v>76188.63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0569</v>
          </cell>
          <cell r="F27" t="str">
            <v>PRESTACAO JURISDICIONAL NA JUSTICA FEDERAL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ORDINARIOS</v>
          </cell>
          <cell r="L27" t="str">
            <v>4</v>
          </cell>
          <cell r="M27">
            <v>20000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0569</v>
          </cell>
          <cell r="F28" t="str">
            <v>PRESTACAO JURISDICIONAL NA JUSTICA FEDERAL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10000</v>
          </cell>
          <cell r="O28">
            <v>6081.25</v>
          </cell>
          <cell r="P28">
            <v>4427.6400000000003</v>
          </cell>
          <cell r="Q28">
            <v>4427.6400000000003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0569</v>
          </cell>
          <cell r="F29" t="str">
            <v>PRESTACAO JURISDICIONAL NA JUSTICA FEDERAL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30741125</v>
          </cell>
          <cell r="O29">
            <v>28892139.57</v>
          </cell>
          <cell r="P29">
            <v>20449116.670000002</v>
          </cell>
          <cell r="Q29">
            <v>19799029.010000002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331</v>
          </cell>
          <cell r="E30" t="str">
            <v>0569</v>
          </cell>
          <cell r="F30" t="str">
            <v>PRESTACAO JURISDICIONAL NA JUSTICA FEDERAL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ORDINARIOS</v>
          </cell>
          <cell r="L30" t="str">
            <v>3</v>
          </cell>
          <cell r="M30">
            <v>58423788.229999997</v>
          </cell>
          <cell r="O30">
            <v>57806217.369999997</v>
          </cell>
          <cell r="P30">
            <v>47893309.030000001</v>
          </cell>
          <cell r="Q30">
            <v>47893309.030000001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0569</v>
          </cell>
          <cell r="F31" t="str">
            <v>PRESTACAO JURISDICIONAL NA JUSTICA FEDERAL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ORDINARIOS</v>
          </cell>
          <cell r="L31" t="str">
            <v>1</v>
          </cell>
          <cell r="M31">
            <v>148285822.38999999</v>
          </cell>
          <cell r="O31">
            <v>148285822.38999999</v>
          </cell>
          <cell r="P31">
            <v>148285822.38999999</v>
          </cell>
          <cell r="Q31">
            <v>148285822.38999999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0089</v>
          </cell>
          <cell r="F32" t="str">
            <v>PREVIDENCIA DE INATIVOS E PENSIONISTAS DA UNIAO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CONTRIBUICAO PLANO SEGURIDADE SOCIAL SERVIDOR</v>
          </cell>
          <cell r="L32" t="str">
            <v>1</v>
          </cell>
          <cell r="M32">
            <v>65675282.590000004</v>
          </cell>
          <cell r="O32">
            <v>65675282.590000004</v>
          </cell>
          <cell r="P32">
            <v>65675282.590000004</v>
          </cell>
          <cell r="Q32">
            <v>65675282.590000004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09</v>
          </cell>
          <cell r="D33" t="str">
            <v>272</v>
          </cell>
          <cell r="E33" t="str">
            <v>0089</v>
          </cell>
          <cell r="F33" t="str">
            <v>PREVIDENCIA DE INATIVOS E PENSIONISTAS DA UNIAO</v>
          </cell>
          <cell r="G33" t="str">
            <v>0181</v>
          </cell>
          <cell r="H33" t="str">
            <v>APOSENTADORIAS E PENSOES CIVIS DA UNIAO</v>
          </cell>
          <cell r="I33" t="str">
            <v>2</v>
          </cell>
          <cell r="J33" t="str">
            <v>0169</v>
          </cell>
          <cell r="K33" t="str">
            <v>CONTRIB.PATRONAL P/PLANO DE SEGURID.SOC.SERV.</v>
          </cell>
          <cell r="L33" t="str">
            <v>1</v>
          </cell>
          <cell r="M33">
            <v>133508351.70999999</v>
          </cell>
          <cell r="O33">
            <v>133508351.70999999</v>
          </cell>
          <cell r="P33">
            <v>133420254.89</v>
          </cell>
          <cell r="Q33">
            <v>132206090.84999999</v>
          </cell>
        </row>
        <row r="34">
          <cell r="A34" t="str">
            <v>17101</v>
          </cell>
          <cell r="B34" t="str">
            <v>CONSELHO NACIONAL DE JUSTICA</v>
          </cell>
          <cell r="C34" t="str">
            <v>02</v>
          </cell>
          <cell r="D34" t="str">
            <v>126</v>
          </cell>
          <cell r="E34" t="str">
            <v>1389</v>
          </cell>
          <cell r="F34" t="str">
            <v>CONTROLE DA ATUACAO ADMINISTRATIVA E FINANCEIRA NO PODER JUD</v>
          </cell>
          <cell r="G34" t="str">
            <v>152A</v>
          </cell>
          <cell r="H34" t="str">
            <v>DESENVOLVIMENTO E IMPLANTACAO DO SISTEMA PROCESSO JUDICIAL E</v>
          </cell>
          <cell r="I34" t="str">
            <v>1</v>
          </cell>
          <cell r="J34" t="str">
            <v>0100</v>
          </cell>
          <cell r="K34" t="str">
            <v>RECURSOS ORDINARIOS</v>
          </cell>
          <cell r="L34" t="str">
            <v>3</v>
          </cell>
          <cell r="N34">
            <v>1500000</v>
          </cell>
          <cell r="O34">
            <v>1500000</v>
          </cell>
          <cell r="P34">
            <v>524458.37</v>
          </cell>
          <cell r="Q34">
            <v>278954.34000000003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="70" zoomScaleNormal="80" zoomScaleSheetLayoutView="7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1.42578125" customWidth="1"/>
    <col min="18" max="18" width="14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43739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+'[1]Access-Out'!A10</f>
        <v>12101</v>
      </c>
      <c r="B10" s="38" t="str">
        <f>+'[1]Access-Out'!B10</f>
        <v>JUSTICA FEDERAL DE PRIMEIRO GRAU</v>
      </c>
      <c r="C10" s="39" t="str">
        <f>CONCATENATE('[1]Access-Out'!C10,".",'[1]Access-Out'!D10)</f>
        <v>02.061</v>
      </c>
      <c r="D10" s="39" t="str">
        <f>CONCATENATE('[1]Access-Out'!E10,".",'[1]Access-Out'!G10)</f>
        <v>0569.4224</v>
      </c>
      <c r="E10" s="38" t="str">
        <f>+'[1]Access-Out'!F10</f>
        <v>PRESTACAO JURISDICIONAL NA JUSTICA FEDERAL</v>
      </c>
      <c r="F10" s="40" t="str">
        <f>+'[1]Access-Out'!H10</f>
        <v>ASSISTENCIA JURIDICA A PESSOAS CARENTES</v>
      </c>
      <c r="G10" s="37" t="str">
        <f>IF('[1]Access-Out'!I10="1","F","S")</f>
        <v>F</v>
      </c>
      <c r="H10" s="37" t="str">
        <f>+'[1]Access-Out'!J10</f>
        <v>0100</v>
      </c>
      <c r="I10" s="41" t="str">
        <f>+'[1]Access-Out'!K10</f>
        <v>RECURSOS ORDINARIOS</v>
      </c>
      <c r="J10" s="37" t="str">
        <f>+'[1]Access-Out'!L10</f>
        <v>3</v>
      </c>
      <c r="K10" s="42"/>
      <c r="L10" s="43"/>
      <c r="M10" s="43"/>
      <c r="N10" s="44">
        <f>K10+L10-M10</f>
        <v>0</v>
      </c>
      <c r="O10" s="42"/>
      <c r="P10" s="45">
        <f>'[1]Access-Out'!M10</f>
        <v>21945182.91</v>
      </c>
      <c r="Q10" s="45">
        <f>'[1]Access-Out'!N10</f>
        <v>0</v>
      </c>
      <c r="R10" s="45">
        <f>N10-O10+P10+Q10</f>
        <v>21945182.91</v>
      </c>
      <c r="S10" s="45">
        <f>'[1]Access-Out'!O10</f>
        <v>21789329.91</v>
      </c>
      <c r="T10" s="46">
        <f>IF(R10&gt;0,S10/R10,0)</f>
        <v>0.99289807696572074</v>
      </c>
      <c r="U10" s="45">
        <f>'[1]Access-Out'!P10</f>
        <v>21299790.309999999</v>
      </c>
      <c r="V10" s="46">
        <f>IF(R10&gt;0,U10/R10,0)</f>
        <v>0.97059069397385112</v>
      </c>
      <c r="W10" s="45">
        <f>'[1]Access-Out'!Q10</f>
        <v>21299790.309999999</v>
      </c>
      <c r="X10" s="46">
        <f>IF(R10&gt;0,W10/R10,0)</f>
        <v>0.97059069397385112</v>
      </c>
    </row>
    <row r="11" spans="1:24" ht="30.75" customHeight="1" x14ac:dyDescent="0.2">
      <c r="A11" s="47" t="str">
        <f>+'[1]Access-Out'!A11</f>
        <v>12101</v>
      </c>
      <c r="B11" s="48" t="str">
        <f>+'[1]Access-Out'!B11</f>
        <v>JUSTICA FEDERAL DE PRIMEIRO GRAU</v>
      </c>
      <c r="C11" s="47" t="str">
        <f>CONCATENATE('[1]Access-Out'!C11,".",'[1]Access-Out'!D11)</f>
        <v>02.061</v>
      </c>
      <c r="D11" s="47" t="str">
        <f>CONCATENATE('[1]Access-Out'!E11,".",'[1]Access-Out'!G11)</f>
        <v>0569.4257</v>
      </c>
      <c r="E11" s="48" t="str">
        <f>+'[1]Access-Out'!F11</f>
        <v>PRESTACAO JURISDICIONAL NA JUSTICA FEDERAL</v>
      </c>
      <c r="F11" s="49" t="str">
        <f>+'[1]Access-Out'!H11</f>
        <v>JULGAMENTO DE CAUSAS NA JUSTICA FEDERAL</v>
      </c>
      <c r="G11" s="47" t="str">
        <f>IF('[1]Access-Out'!I11="1","F","S")</f>
        <v>F</v>
      </c>
      <c r="H11" s="47" t="str">
        <f>+'[1]Access-Out'!J11</f>
        <v>0100</v>
      </c>
      <c r="I11" s="48" t="str">
        <f>+'[1]Access-Out'!K11</f>
        <v>RECURSOS ORDINARIOS</v>
      </c>
      <c r="J11" s="47" t="str">
        <f>+'[1]Access-Out'!L11</f>
        <v>4</v>
      </c>
      <c r="K11" s="50"/>
      <c r="L11" s="50"/>
      <c r="M11" s="50"/>
      <c r="N11" s="51">
        <v>0</v>
      </c>
      <c r="O11" s="50"/>
      <c r="P11" s="52">
        <f>'[1]Access-Out'!M11</f>
        <v>13873437</v>
      </c>
      <c r="Q11" s="52">
        <f>'[1]Access-Out'!N11</f>
        <v>0</v>
      </c>
      <c r="R11" s="52">
        <f t="shared" ref="R11:R34" si="0">N11-O11+P11+Q11</f>
        <v>13873437</v>
      </c>
      <c r="S11" s="52">
        <f>'[1]Access-Out'!O11</f>
        <v>10446638.65</v>
      </c>
      <c r="T11" s="53">
        <f t="shared" ref="T11:T35" si="1">IF(R11&gt;0,S11/R11,0)</f>
        <v>0.75299571764372453</v>
      </c>
      <c r="U11" s="52">
        <f>'[1]Access-Out'!P11</f>
        <v>947195.86</v>
      </c>
      <c r="V11" s="53">
        <f t="shared" ref="V11:V35" si="2">IF(R11&gt;0,U11/R11,0)</f>
        <v>6.8274059268802673E-2</v>
      </c>
      <c r="W11" s="52">
        <f>'[1]Access-Out'!Q11</f>
        <v>947195.86</v>
      </c>
      <c r="X11" s="53">
        <f t="shared" ref="X11:X35" si="3">IF(R11&gt;0,W11/R11,0)</f>
        <v>6.8274059268802673E-2</v>
      </c>
    </row>
    <row r="12" spans="1:24" ht="30.75" customHeight="1" x14ac:dyDescent="0.2">
      <c r="A12" s="47" t="str">
        <f>+'[1]Access-Out'!A12</f>
        <v>12101</v>
      </c>
      <c r="B12" s="48" t="str">
        <f>+'[1]Access-Out'!B12</f>
        <v>JUSTICA FEDERAL DE PRIMEIRO GRAU</v>
      </c>
      <c r="C12" s="47" t="str">
        <f>CONCATENATE('[1]Access-Out'!C12,".",'[1]Access-Out'!D12)</f>
        <v>02.061</v>
      </c>
      <c r="D12" s="47" t="str">
        <f>CONCATENATE('[1]Access-Out'!E12,".",'[1]Access-Out'!G12)</f>
        <v>0569.4257</v>
      </c>
      <c r="E12" s="48" t="str">
        <f>+'[1]Access-Out'!F12</f>
        <v>PRESTACAO JURISDICIONAL NA JUSTICA FEDERAL</v>
      </c>
      <c r="F12" s="48" t="str">
        <f>+'[1]Access-Out'!H12</f>
        <v>JULGAMENTO DE CAUSAS NA JUSTICA FEDERAL</v>
      </c>
      <c r="G12" s="47" t="str">
        <f>IF('[1]Access-Out'!I12="1","F","S")</f>
        <v>F</v>
      </c>
      <c r="H12" s="47" t="str">
        <f>+'[1]Access-Out'!J12</f>
        <v>0100</v>
      </c>
      <c r="I12" s="48" t="str">
        <f>+'[1]Access-Out'!K12</f>
        <v>RECURSOS ORDINARIOS</v>
      </c>
      <c r="J12" s="47" t="str">
        <f>+'[1]Access-Out'!L12</f>
        <v>3</v>
      </c>
      <c r="K12" s="52"/>
      <c r="L12" s="52"/>
      <c r="M12" s="52"/>
      <c r="N12" s="50">
        <v>0</v>
      </c>
      <c r="O12" s="52"/>
      <c r="P12" s="52">
        <f>'[1]Access-Out'!M12</f>
        <v>150277900.90000001</v>
      </c>
      <c r="Q12" s="52">
        <f>'[1]Access-Out'!N12</f>
        <v>0</v>
      </c>
      <c r="R12" s="52">
        <f t="shared" si="0"/>
        <v>150277900.90000001</v>
      </c>
      <c r="S12" s="52">
        <f>'[1]Access-Out'!O12</f>
        <v>144402801.31</v>
      </c>
      <c r="T12" s="53">
        <f t="shared" si="1"/>
        <v>0.96090509945364821</v>
      </c>
      <c r="U12" s="52">
        <f>'[1]Access-Out'!P12</f>
        <v>102380533.76000001</v>
      </c>
      <c r="V12" s="53">
        <f t="shared" si="2"/>
        <v>0.6812747126946328</v>
      </c>
      <c r="W12" s="52">
        <f>'[1]Access-Out'!Q12</f>
        <v>99538352.459999993</v>
      </c>
      <c r="X12" s="53">
        <f t="shared" si="3"/>
        <v>0.66236187665567792</v>
      </c>
    </row>
    <row r="13" spans="1:24" ht="30.75" customHeight="1" x14ac:dyDescent="0.2">
      <c r="A13" s="47" t="str">
        <f>+'[1]Access-Out'!A13</f>
        <v>12101</v>
      </c>
      <c r="B13" s="48" t="str">
        <f>+'[1]Access-Out'!B13</f>
        <v>JUSTICA FEDERAL DE PRIMEIRO GRAU</v>
      </c>
      <c r="C13" s="47" t="str">
        <f>CONCATENATE('[1]Access-Out'!C13,".",'[1]Access-Out'!D13)</f>
        <v>02.061</v>
      </c>
      <c r="D13" s="47" t="str">
        <f>CONCATENATE('[1]Access-Out'!E13,".",'[1]Access-Out'!G13)</f>
        <v>0569.4257</v>
      </c>
      <c r="E13" s="48" t="str">
        <f>+'[1]Access-Out'!F13</f>
        <v>PRESTACAO JURISDICIONAL NA JUSTICA FEDERAL</v>
      </c>
      <c r="F13" s="48" t="str">
        <f>+'[1]Access-Out'!H13</f>
        <v>JULGAMENTO DE CAUSAS NA JUSTICA FEDERAL</v>
      </c>
      <c r="G13" s="47" t="str">
        <f>IF('[1]Access-Out'!I13="1","F","S")</f>
        <v>F</v>
      </c>
      <c r="H13" s="47" t="str">
        <f>+'[1]Access-Out'!J13</f>
        <v>0181</v>
      </c>
      <c r="I13" s="48" t="str">
        <f>+'[1]Access-Out'!K13</f>
        <v>RECURSOS DE CONVENIOS</v>
      </c>
      <c r="J13" s="47" t="str">
        <f>+'[1]Access-Out'!L13</f>
        <v>4</v>
      </c>
      <c r="K13" s="52"/>
      <c r="L13" s="52"/>
      <c r="M13" s="52"/>
      <c r="N13" s="50">
        <v>0</v>
      </c>
      <c r="O13" s="52"/>
      <c r="P13" s="52">
        <f>'[1]Access-Out'!M13</f>
        <v>6945703</v>
      </c>
      <c r="Q13" s="52">
        <f>'[1]Access-Out'!N13</f>
        <v>0</v>
      </c>
      <c r="R13" s="52">
        <f t="shared" si="0"/>
        <v>6945703</v>
      </c>
      <c r="S13" s="52">
        <f>'[1]Access-Out'!O13</f>
        <v>6943891.5</v>
      </c>
      <c r="T13" s="53">
        <f t="shared" si="1"/>
        <v>0.99973919126688837</v>
      </c>
      <c r="U13" s="52">
        <f>'[1]Access-Out'!P13</f>
        <v>3603143.7</v>
      </c>
      <c r="V13" s="53">
        <f t="shared" si="2"/>
        <v>0.51875867712742685</v>
      </c>
      <c r="W13" s="52">
        <f>'[1]Access-Out'!Q13</f>
        <v>3603143.7</v>
      </c>
      <c r="X13" s="53">
        <f t="shared" si="3"/>
        <v>0.51875867712742685</v>
      </c>
    </row>
    <row r="14" spans="1:24" ht="30.75" customHeight="1" x14ac:dyDescent="0.2">
      <c r="A14" s="47" t="str">
        <f>+'[1]Access-Out'!A14</f>
        <v>12101</v>
      </c>
      <c r="B14" s="48" t="str">
        <f>+'[1]Access-Out'!B14</f>
        <v>JUSTICA FEDERAL DE PRIMEIRO GRAU</v>
      </c>
      <c r="C14" s="47" t="str">
        <f>CONCATENATE('[1]Access-Out'!C14,".",'[1]Access-Out'!D14)</f>
        <v>02.061</v>
      </c>
      <c r="D14" s="47" t="str">
        <f>CONCATENATE('[1]Access-Out'!E14,".",'[1]Access-Out'!G14)</f>
        <v>0569.4257</v>
      </c>
      <c r="E14" s="48" t="str">
        <f>+'[1]Access-Out'!F14</f>
        <v>PRESTACAO JURISDICIONAL NA JUSTICA FEDERAL</v>
      </c>
      <c r="F14" s="48" t="str">
        <f>+'[1]Access-Out'!H14</f>
        <v>JULGAMENTO DE CAUSAS NA JUSTICA FEDERAL</v>
      </c>
      <c r="G14" s="47" t="str">
        <f>IF('[1]Access-Out'!I14="1","F","S")</f>
        <v>F</v>
      </c>
      <c r="H14" s="47" t="str">
        <f>+'[1]Access-Out'!J14</f>
        <v>0181</v>
      </c>
      <c r="I14" s="48" t="str">
        <f>+'[1]Access-Out'!K14</f>
        <v>RECURSOS DE CONVENIOS</v>
      </c>
      <c r="J14" s="47" t="str">
        <f>+'[1]Access-Out'!L14</f>
        <v>3</v>
      </c>
      <c r="K14" s="52"/>
      <c r="L14" s="52"/>
      <c r="M14" s="52"/>
      <c r="N14" s="50">
        <v>0</v>
      </c>
      <c r="O14" s="52"/>
      <c r="P14" s="52">
        <f>'[1]Access-Out'!M14</f>
        <v>4254728</v>
      </c>
      <c r="Q14" s="52">
        <f>'[1]Access-Out'!N14</f>
        <v>0</v>
      </c>
      <c r="R14" s="52">
        <f t="shared" si="0"/>
        <v>4254728</v>
      </c>
      <c r="S14" s="52">
        <f>'[1]Access-Out'!O14</f>
        <v>4254553.97</v>
      </c>
      <c r="T14" s="53">
        <f t="shared" si="1"/>
        <v>0.99995909726779242</v>
      </c>
      <c r="U14" s="52">
        <f>'[1]Access-Out'!P14</f>
        <v>2499067.44</v>
      </c>
      <c r="V14" s="53">
        <f t="shared" si="2"/>
        <v>0.58736244479083033</v>
      </c>
      <c r="W14" s="52">
        <f>'[1]Access-Out'!Q14</f>
        <v>2499067.44</v>
      </c>
      <c r="X14" s="53">
        <f t="shared" si="3"/>
        <v>0.58736244479083033</v>
      </c>
    </row>
    <row r="15" spans="1:24" ht="30.75" customHeight="1" x14ac:dyDescent="0.2">
      <c r="A15" s="47" t="str">
        <f>+'[1]Access-Out'!A15</f>
        <v>12101</v>
      </c>
      <c r="B15" s="48" t="str">
        <f>+'[1]Access-Out'!B15</f>
        <v>JUSTICA FEDERAL DE PRIMEIRO GRAU</v>
      </c>
      <c r="C15" s="47" t="str">
        <f>CONCATENATE('[1]Access-Out'!C15,".",'[1]Access-Out'!D15)</f>
        <v>02.122</v>
      </c>
      <c r="D15" s="47" t="str">
        <f>CONCATENATE('[1]Access-Out'!E15,".",'[1]Access-Out'!G15)</f>
        <v>0569.11RQ</v>
      </c>
      <c r="E15" s="48" t="str">
        <f>+'[1]Access-Out'!F15</f>
        <v>PRESTACAO JURISDICIONAL NA JUSTICA FEDERAL</v>
      </c>
      <c r="F15" s="48" t="str">
        <f>+'[1]Access-Out'!H15</f>
        <v>REFORMA DO FORUM FEDERAL DE EXECUCOES FISCAIS DE SAO PAULO -</v>
      </c>
      <c r="G15" s="47" t="str">
        <f>IF('[1]Access-Out'!I15="1","F","S")</f>
        <v>F</v>
      </c>
      <c r="H15" s="47" t="str">
        <f>+'[1]Access-Out'!J15</f>
        <v>0100</v>
      </c>
      <c r="I15" s="48" t="str">
        <f>+'[1]Access-Out'!K15</f>
        <v>RECURSOS ORDINARIOS</v>
      </c>
      <c r="J15" s="47" t="str">
        <f>+'[1]Access-Out'!L15</f>
        <v>4</v>
      </c>
      <c r="K15" s="50"/>
      <c r="L15" s="50"/>
      <c r="M15" s="50"/>
      <c r="N15" s="50">
        <v>0</v>
      </c>
      <c r="O15" s="50"/>
      <c r="P15" s="52">
        <f>'[1]Access-Out'!M15</f>
        <v>1330000</v>
      </c>
      <c r="Q15" s="52">
        <f>'[1]Access-Out'!N15</f>
        <v>0</v>
      </c>
      <c r="R15" s="52">
        <f t="shared" si="0"/>
        <v>1330000</v>
      </c>
      <c r="S15" s="52">
        <f>'[1]Access-Out'!O15</f>
        <v>0</v>
      </c>
      <c r="T15" s="53">
        <f t="shared" si="1"/>
        <v>0</v>
      </c>
      <c r="U15" s="52">
        <f>'[1]Access-Out'!P15</f>
        <v>0</v>
      </c>
      <c r="V15" s="53">
        <f t="shared" si="2"/>
        <v>0</v>
      </c>
      <c r="W15" s="52">
        <f>'[1]Access-Out'!Q15</f>
        <v>0</v>
      </c>
      <c r="X15" s="53">
        <f t="shared" si="3"/>
        <v>0</v>
      </c>
    </row>
    <row r="16" spans="1:24" ht="30.75" customHeight="1" x14ac:dyDescent="0.2">
      <c r="A16" s="47" t="str">
        <f>+'[1]Access-Out'!A16</f>
        <v>12101</v>
      </c>
      <c r="B16" s="48" t="str">
        <f>+'[1]Access-Out'!B16</f>
        <v>JUSTICA FEDERAL DE PRIMEIRO GRAU</v>
      </c>
      <c r="C16" s="47" t="str">
        <f>CONCATENATE('[1]Access-Out'!C16,".",'[1]Access-Out'!D16)</f>
        <v>02.122</v>
      </c>
      <c r="D16" s="47" t="str">
        <f>CONCATENATE('[1]Access-Out'!E16,".",'[1]Access-Out'!G16)</f>
        <v>0569.12S9</v>
      </c>
      <c r="E16" s="48" t="str">
        <f>+'[1]Access-Out'!F16</f>
        <v>PRESTACAO JURISDICIONAL NA JUSTICA FEDERAL</v>
      </c>
      <c r="F16" s="48" t="str">
        <f>+'[1]Access-Out'!H16</f>
        <v>REFORMA DO FORUM FEDERAL CRIMINAL E PREVIDENCIARIO DE SAO PA</v>
      </c>
      <c r="G16" s="47" t="str">
        <f>IF('[1]Access-Out'!I16="1","F","S")</f>
        <v>F</v>
      </c>
      <c r="H16" s="47" t="str">
        <f>+'[1]Access-Out'!J16</f>
        <v>0100</v>
      </c>
      <c r="I16" s="48" t="str">
        <f>+'[1]Access-Out'!K16</f>
        <v>RECURSOS ORDINARIOS</v>
      </c>
      <c r="J16" s="47" t="str">
        <f>+'[1]Access-Out'!L16</f>
        <v>4</v>
      </c>
      <c r="K16" s="52"/>
      <c r="L16" s="52"/>
      <c r="M16" s="52"/>
      <c r="N16" s="50">
        <v>0</v>
      </c>
      <c r="O16" s="52"/>
      <c r="P16" s="52">
        <f>'[1]Access-Out'!M16</f>
        <v>1839600</v>
      </c>
      <c r="Q16" s="52">
        <f>'[1]Access-Out'!N16</f>
        <v>0</v>
      </c>
      <c r="R16" s="52">
        <f t="shared" si="0"/>
        <v>1839600</v>
      </c>
      <c r="S16" s="52">
        <f>'[1]Access-Out'!O16</f>
        <v>594857.52</v>
      </c>
      <c r="T16" s="53">
        <f t="shared" si="1"/>
        <v>0.32336242661448145</v>
      </c>
      <c r="U16" s="52">
        <f>'[1]Access-Out'!P16</f>
        <v>106580.45</v>
      </c>
      <c r="V16" s="53">
        <f t="shared" si="2"/>
        <v>5.7936752554903236E-2</v>
      </c>
      <c r="W16" s="52">
        <f>'[1]Access-Out'!Q16</f>
        <v>106580.45</v>
      </c>
      <c r="X16" s="53">
        <f t="shared" si="3"/>
        <v>5.7936752554903236E-2</v>
      </c>
    </row>
    <row r="17" spans="1:24" ht="30.75" customHeight="1" x14ac:dyDescent="0.2">
      <c r="A17" s="47" t="str">
        <f>+'[1]Access-Out'!A17</f>
        <v>12101</v>
      </c>
      <c r="B17" s="48" t="str">
        <f>+'[1]Access-Out'!B17</f>
        <v>JUSTICA FEDERAL DE PRIMEIRO GRAU</v>
      </c>
      <c r="C17" s="47" t="str">
        <f>CONCATENATE('[1]Access-Out'!C17,".",'[1]Access-Out'!D17)</f>
        <v>02.122</v>
      </c>
      <c r="D17" s="47" t="str">
        <f>CONCATENATE('[1]Access-Out'!E17,".",'[1]Access-Out'!G17)</f>
        <v>0569.13FR</v>
      </c>
      <c r="E17" s="48" t="str">
        <f>+'[1]Access-Out'!F17</f>
        <v>PRESTACAO JURISDICIONAL NA JUSTICA FEDERAL</v>
      </c>
      <c r="F17" s="48" t="str">
        <f>+'[1]Access-Out'!H17</f>
        <v>REFORMA DO FORUM FEDERAL DE RIBEIRAO PRETO - SP</v>
      </c>
      <c r="G17" s="47" t="str">
        <f>IF('[1]Access-Out'!I17="1","F","S")</f>
        <v>F</v>
      </c>
      <c r="H17" s="47" t="str">
        <f>+'[1]Access-Out'!J17</f>
        <v>0100</v>
      </c>
      <c r="I17" s="48" t="str">
        <f>+'[1]Access-Out'!K17</f>
        <v>RECURSOS ORDINARIOS</v>
      </c>
      <c r="J17" s="47" t="str">
        <f>+'[1]Access-Out'!L17</f>
        <v>4</v>
      </c>
      <c r="K17" s="52"/>
      <c r="L17" s="52"/>
      <c r="M17" s="52"/>
      <c r="N17" s="50">
        <v>0</v>
      </c>
      <c r="O17" s="52"/>
      <c r="P17" s="52">
        <f>'[1]Access-Out'!M17</f>
        <v>840000</v>
      </c>
      <c r="Q17" s="52">
        <f>'[1]Access-Out'!N17</f>
        <v>0</v>
      </c>
      <c r="R17" s="52">
        <f t="shared" si="0"/>
        <v>840000</v>
      </c>
      <c r="S17" s="52">
        <f>'[1]Access-Out'!O17</f>
        <v>55821.18</v>
      </c>
      <c r="T17" s="53">
        <f t="shared" si="1"/>
        <v>6.6453785714285715E-2</v>
      </c>
      <c r="U17" s="52">
        <f>'[1]Access-Out'!P17</f>
        <v>0</v>
      </c>
      <c r="V17" s="53">
        <f t="shared" si="2"/>
        <v>0</v>
      </c>
      <c r="W17" s="52">
        <f>'[1]Access-Out'!Q17</f>
        <v>0</v>
      </c>
      <c r="X17" s="53">
        <f t="shared" si="3"/>
        <v>0</v>
      </c>
    </row>
    <row r="18" spans="1:24" ht="30.75" customHeight="1" x14ac:dyDescent="0.2">
      <c r="A18" s="47" t="str">
        <f>+'[1]Access-Out'!A18</f>
        <v>12101</v>
      </c>
      <c r="B18" s="48" t="str">
        <f>+'[1]Access-Out'!B18</f>
        <v>JUSTICA FEDERAL DE PRIMEIRO GRAU</v>
      </c>
      <c r="C18" s="47" t="str">
        <f>CONCATENATE('[1]Access-Out'!C18,".",'[1]Access-Out'!D18)</f>
        <v>02.122</v>
      </c>
      <c r="D18" s="47" t="str">
        <f>CONCATENATE('[1]Access-Out'!E18,".",'[1]Access-Out'!G18)</f>
        <v>0569.14YN</v>
      </c>
      <c r="E18" s="48" t="str">
        <f>+'[1]Access-Out'!F18</f>
        <v>PRESTACAO JURISDICIONAL NA JUSTICA FEDERAL</v>
      </c>
      <c r="F18" s="48" t="str">
        <f>+'[1]Access-Out'!H18</f>
        <v>REFORMA DO FORUM FEDERAL CIVEL DE SAO PAULO - SP</v>
      </c>
      <c r="G18" s="47" t="str">
        <f>IF('[1]Access-Out'!I18="1","F","S")</f>
        <v>F</v>
      </c>
      <c r="H18" s="47" t="str">
        <f>+'[1]Access-Out'!J18</f>
        <v>0100</v>
      </c>
      <c r="I18" s="48" t="str">
        <f>+'[1]Access-Out'!K18</f>
        <v>RECURSOS ORDINARIOS</v>
      </c>
      <c r="J18" s="47" t="str">
        <f>+'[1]Access-Out'!L18</f>
        <v>4</v>
      </c>
      <c r="K18" s="52"/>
      <c r="L18" s="52"/>
      <c r="M18" s="52"/>
      <c r="N18" s="50">
        <v>0</v>
      </c>
      <c r="O18" s="52"/>
      <c r="P18" s="52">
        <f>'[1]Access-Out'!M18</f>
        <v>399400</v>
      </c>
      <c r="Q18" s="52">
        <f>'[1]Access-Out'!N18</f>
        <v>0</v>
      </c>
      <c r="R18" s="52">
        <f t="shared" si="0"/>
        <v>399400</v>
      </c>
      <c r="S18" s="52">
        <f>'[1]Access-Out'!O18</f>
        <v>399400</v>
      </c>
      <c r="T18" s="53">
        <f t="shared" si="1"/>
        <v>1</v>
      </c>
      <c r="U18" s="52">
        <f>'[1]Access-Out'!P18</f>
        <v>60134.69</v>
      </c>
      <c r="V18" s="53">
        <f t="shared" si="2"/>
        <v>0.15056256885327993</v>
      </c>
      <c r="W18" s="52">
        <f>'[1]Access-Out'!Q18</f>
        <v>60134.69</v>
      </c>
      <c r="X18" s="53">
        <f t="shared" si="3"/>
        <v>0.15056256885327993</v>
      </c>
    </row>
    <row r="19" spans="1:24" ht="30.75" customHeight="1" x14ac:dyDescent="0.2">
      <c r="A19" s="47" t="str">
        <f>+'[1]Access-Out'!A19</f>
        <v>12101</v>
      </c>
      <c r="B19" s="48" t="str">
        <f>+'[1]Access-Out'!B19</f>
        <v>JUSTICA FEDERAL DE PRIMEIRO GRAU</v>
      </c>
      <c r="C19" s="47" t="str">
        <f>CONCATENATE('[1]Access-Out'!C19,".",'[1]Access-Out'!D19)</f>
        <v>02.122</v>
      </c>
      <c r="D19" s="47" t="str">
        <f>CONCATENATE('[1]Access-Out'!E19,".",'[1]Access-Out'!G19)</f>
        <v>0569.14YO</v>
      </c>
      <c r="E19" s="48" t="str">
        <f>+'[1]Access-Out'!F19</f>
        <v>PRESTACAO JURISDICIONAL NA JUSTICA FEDERAL</v>
      </c>
      <c r="F19" s="48" t="str">
        <f>+'[1]Access-Out'!H19</f>
        <v>REFORMA DA SEDE ADMINISTRATIVA DA JUSTICA FEDERAL DE SAO PAU</v>
      </c>
      <c r="G19" s="47" t="str">
        <f>IF('[1]Access-Out'!I19="1","F","S")</f>
        <v>F</v>
      </c>
      <c r="H19" s="47" t="str">
        <f>+'[1]Access-Out'!J19</f>
        <v>0100</v>
      </c>
      <c r="I19" s="48" t="str">
        <f>+'[1]Access-Out'!K19</f>
        <v>RECURSOS ORDINARIOS</v>
      </c>
      <c r="J19" s="47" t="str">
        <f>+'[1]Access-Out'!L19</f>
        <v>4</v>
      </c>
      <c r="K19" s="52"/>
      <c r="L19" s="52"/>
      <c r="M19" s="52"/>
      <c r="N19" s="50">
        <v>0</v>
      </c>
      <c r="O19" s="52"/>
      <c r="P19" s="52">
        <f>'[1]Access-Out'!M19</f>
        <v>114795</v>
      </c>
      <c r="Q19" s="52">
        <f>'[1]Access-Out'!N19</f>
        <v>0</v>
      </c>
      <c r="R19" s="52">
        <f t="shared" si="0"/>
        <v>114795</v>
      </c>
      <c r="S19" s="52">
        <f>'[1]Access-Out'!O19</f>
        <v>0</v>
      </c>
      <c r="T19" s="53">
        <f t="shared" si="1"/>
        <v>0</v>
      </c>
      <c r="U19" s="52">
        <f>'[1]Access-Out'!P19</f>
        <v>0</v>
      </c>
      <c r="V19" s="53">
        <f t="shared" si="2"/>
        <v>0</v>
      </c>
      <c r="W19" s="52">
        <f>'[1]Access-Out'!Q19</f>
        <v>0</v>
      </c>
      <c r="X19" s="53">
        <f t="shared" si="3"/>
        <v>0</v>
      </c>
    </row>
    <row r="20" spans="1:24" ht="30.75" customHeight="1" x14ac:dyDescent="0.2">
      <c r="A20" s="47" t="str">
        <f>+'[1]Access-Out'!A20</f>
        <v>12101</v>
      </c>
      <c r="B20" s="48" t="str">
        <f>+'[1]Access-Out'!B20</f>
        <v>JUSTICA FEDERAL DE PRIMEIRO GRAU</v>
      </c>
      <c r="C20" s="47" t="str">
        <f>CONCATENATE('[1]Access-Out'!C20,".",'[1]Access-Out'!D20)</f>
        <v>02.122</v>
      </c>
      <c r="D20" s="47" t="str">
        <f>CONCATENATE('[1]Access-Out'!E20,".",'[1]Access-Out'!G20)</f>
        <v>0569.158T</v>
      </c>
      <c r="E20" s="48" t="str">
        <f>+'[1]Access-Out'!F20</f>
        <v>PRESTACAO JURISDICIONAL NA JUSTICA FEDERAL</v>
      </c>
      <c r="F20" s="48" t="str">
        <f>+'[1]Access-Out'!H20</f>
        <v>REFORMA DO JUIZADO ESPECIAL FEDERAL DE SAO PAULO - SP - 2. E</v>
      </c>
      <c r="G20" s="47" t="str">
        <f>IF('[1]Access-Out'!I20="1","F","S")</f>
        <v>F</v>
      </c>
      <c r="H20" s="47" t="str">
        <f>+'[1]Access-Out'!J20</f>
        <v>0100</v>
      </c>
      <c r="I20" s="48" t="str">
        <f>+'[1]Access-Out'!K20</f>
        <v>RECURSOS ORDINARIOS</v>
      </c>
      <c r="J20" s="47" t="str">
        <f>+'[1]Access-Out'!L20</f>
        <v>4</v>
      </c>
      <c r="K20" s="52"/>
      <c r="L20" s="52"/>
      <c r="M20" s="52"/>
      <c r="N20" s="50">
        <v>0</v>
      </c>
      <c r="O20" s="52"/>
      <c r="P20" s="52">
        <f>'[1]Access-Out'!M20</f>
        <v>1741000</v>
      </c>
      <c r="Q20" s="52">
        <f>'[1]Access-Out'!N20</f>
        <v>0</v>
      </c>
      <c r="R20" s="52">
        <f t="shared" si="0"/>
        <v>1741000</v>
      </c>
      <c r="S20" s="52">
        <f>'[1]Access-Out'!O20</f>
        <v>637606.6</v>
      </c>
      <c r="T20" s="53">
        <f t="shared" si="1"/>
        <v>0.36623009764503156</v>
      </c>
      <c r="U20" s="52">
        <f>'[1]Access-Out'!P20</f>
        <v>0</v>
      </c>
      <c r="V20" s="53">
        <f t="shared" si="2"/>
        <v>0</v>
      </c>
      <c r="W20" s="52">
        <f>'[1]Access-Out'!Q20</f>
        <v>0</v>
      </c>
      <c r="X20" s="53">
        <f t="shared" si="3"/>
        <v>0</v>
      </c>
    </row>
    <row r="21" spans="1:24" ht="30.75" customHeight="1" x14ac:dyDescent="0.2">
      <c r="A21" s="47" t="str">
        <f>+'[1]Access-Out'!A21</f>
        <v>12101</v>
      </c>
      <c r="B21" s="48" t="str">
        <f>+'[1]Access-Out'!B21</f>
        <v>JUSTICA FEDERAL DE PRIMEIRO GRAU</v>
      </c>
      <c r="C21" s="47" t="str">
        <f>CONCATENATE('[1]Access-Out'!C21,".",'[1]Access-Out'!D21)</f>
        <v>02.122</v>
      </c>
      <c r="D21" s="47" t="str">
        <f>CONCATENATE('[1]Access-Out'!E21,".",'[1]Access-Out'!G21)</f>
        <v>0569.15FZ</v>
      </c>
      <c r="E21" s="48" t="str">
        <f>+'[1]Access-Out'!F21</f>
        <v>PRESTACAO JURISDICIONAL NA JUSTICA FEDERAL</v>
      </c>
      <c r="F21" s="48" t="str">
        <f>+'[1]Access-Out'!H21</f>
        <v>REFORMA DO FORUM FEDERAL DE PRESIDENTE PRUDENTE - SP</v>
      </c>
      <c r="G21" s="47" t="str">
        <f>IF('[1]Access-Out'!I21="1","F","S")</f>
        <v>F</v>
      </c>
      <c r="H21" s="47" t="str">
        <f>+'[1]Access-Out'!J21</f>
        <v>0100</v>
      </c>
      <c r="I21" s="48" t="str">
        <f>+'[1]Access-Out'!K21</f>
        <v>RECURSOS ORDINARIOS</v>
      </c>
      <c r="J21" s="47" t="str">
        <f>+'[1]Access-Out'!L21</f>
        <v>4</v>
      </c>
      <c r="K21" s="52"/>
      <c r="L21" s="52"/>
      <c r="M21" s="52"/>
      <c r="N21" s="50">
        <v>0</v>
      </c>
      <c r="O21" s="52"/>
      <c r="P21" s="52">
        <f>'[1]Access-Out'!M21</f>
        <v>170000</v>
      </c>
      <c r="Q21" s="52">
        <f>'[1]Access-Out'!N21</f>
        <v>0</v>
      </c>
      <c r="R21" s="52">
        <f t="shared" si="0"/>
        <v>170000</v>
      </c>
      <c r="S21" s="52">
        <f>'[1]Access-Out'!O21</f>
        <v>0</v>
      </c>
      <c r="T21" s="53">
        <f t="shared" si="1"/>
        <v>0</v>
      </c>
      <c r="U21" s="52">
        <f>'[1]Access-Out'!P21</f>
        <v>0</v>
      </c>
      <c r="V21" s="53">
        <f t="shared" si="2"/>
        <v>0</v>
      </c>
      <c r="W21" s="52">
        <f>'[1]Access-Out'!Q21</f>
        <v>0</v>
      </c>
      <c r="X21" s="53">
        <f t="shared" si="3"/>
        <v>0</v>
      </c>
    </row>
    <row r="22" spans="1:24" ht="30.75" customHeight="1" x14ac:dyDescent="0.2">
      <c r="A22" s="47" t="str">
        <f>+'[1]Access-Out'!A22</f>
        <v>12101</v>
      </c>
      <c r="B22" s="48" t="str">
        <f>+'[1]Access-Out'!B22</f>
        <v>JUSTICA FEDERAL DE PRIMEIRO GRAU</v>
      </c>
      <c r="C22" s="47" t="str">
        <f>CONCATENATE('[1]Access-Out'!C22,".",'[1]Access-Out'!D22)</f>
        <v>02.122</v>
      </c>
      <c r="D22" s="47" t="str">
        <f>CONCATENATE('[1]Access-Out'!E22,".",'[1]Access-Out'!G22)</f>
        <v>0569.15NX</v>
      </c>
      <c r="E22" s="48" t="str">
        <f>+'[1]Access-Out'!F22</f>
        <v>PRESTACAO JURISDICIONAL NA JUSTICA FEDERAL</v>
      </c>
      <c r="F22" s="48" t="str">
        <f>+'[1]Access-Out'!H22</f>
        <v>REFORMA DO FORUM FEDERAL DE SANTOS - SP</v>
      </c>
      <c r="G22" s="47" t="str">
        <f>IF('[1]Access-Out'!I22="1","F","S")</f>
        <v>F</v>
      </c>
      <c r="H22" s="47" t="str">
        <f>+'[1]Access-Out'!J22</f>
        <v>0100</v>
      </c>
      <c r="I22" s="48" t="str">
        <f>+'[1]Access-Out'!K22</f>
        <v>RECURSOS ORDINARIOS</v>
      </c>
      <c r="J22" s="47" t="str">
        <f>+'[1]Access-Out'!L22</f>
        <v>4</v>
      </c>
      <c r="K22" s="52"/>
      <c r="L22" s="52"/>
      <c r="M22" s="52"/>
      <c r="N22" s="50">
        <v>0</v>
      </c>
      <c r="O22" s="52"/>
      <c r="P22" s="52">
        <f>'[1]Access-Out'!M22</f>
        <v>1080000</v>
      </c>
      <c r="Q22" s="52">
        <f>'[1]Access-Out'!N22</f>
        <v>0</v>
      </c>
      <c r="R22" s="52">
        <f t="shared" si="0"/>
        <v>1080000</v>
      </c>
      <c r="S22" s="52">
        <f>'[1]Access-Out'!O22</f>
        <v>0</v>
      </c>
      <c r="T22" s="53">
        <f t="shared" si="1"/>
        <v>0</v>
      </c>
      <c r="U22" s="52">
        <f>'[1]Access-Out'!P22</f>
        <v>0</v>
      </c>
      <c r="V22" s="53">
        <f t="shared" si="2"/>
        <v>0</v>
      </c>
      <c r="W22" s="52">
        <f>'[1]Access-Out'!Q22</f>
        <v>0</v>
      </c>
      <c r="X22" s="53">
        <f t="shared" si="3"/>
        <v>0</v>
      </c>
    </row>
    <row r="23" spans="1:24" ht="30.75" customHeight="1" x14ac:dyDescent="0.2">
      <c r="A23" s="47" t="str">
        <f>+'[1]Access-Out'!A23</f>
        <v>12101</v>
      </c>
      <c r="B23" s="48" t="str">
        <f>+'[1]Access-Out'!B23</f>
        <v>JUSTICA FEDERAL DE PRIMEIRO GRAU</v>
      </c>
      <c r="C23" s="47" t="str">
        <f>CONCATENATE('[1]Access-Out'!C23,".",'[1]Access-Out'!D23)</f>
        <v>02.122</v>
      </c>
      <c r="D23" s="47" t="str">
        <f>CONCATENATE('[1]Access-Out'!E23,".",'[1]Access-Out'!G23)</f>
        <v>0569.15QA</v>
      </c>
      <c r="E23" s="48" t="str">
        <f>+'[1]Access-Out'!F23</f>
        <v>PRESTACAO JURISDICIONAL NA JUSTICA FEDERAL</v>
      </c>
      <c r="F23" s="48" t="str">
        <f>+'[1]Access-Out'!H23</f>
        <v>REFORMA DO FORUM FEDERAL DE BARUERI - SP</v>
      </c>
      <c r="G23" s="47" t="str">
        <f>IF('[1]Access-Out'!I23="1","F","S")</f>
        <v>F</v>
      </c>
      <c r="H23" s="47" t="str">
        <f>+'[1]Access-Out'!J23</f>
        <v>0100</v>
      </c>
      <c r="I23" s="48" t="str">
        <f>+'[1]Access-Out'!K23</f>
        <v>RECURSOS ORDINARIOS</v>
      </c>
      <c r="J23" s="47" t="str">
        <f>+'[1]Access-Out'!L23</f>
        <v>4</v>
      </c>
      <c r="K23" s="52"/>
      <c r="L23" s="52"/>
      <c r="M23" s="52"/>
      <c r="N23" s="50">
        <v>0</v>
      </c>
      <c r="O23" s="52"/>
      <c r="P23" s="52">
        <f>'[1]Access-Out'!M23</f>
        <v>170000</v>
      </c>
      <c r="Q23" s="52">
        <f>'[1]Access-Out'!N23</f>
        <v>0</v>
      </c>
      <c r="R23" s="52">
        <f t="shared" si="0"/>
        <v>170000</v>
      </c>
      <c r="S23" s="52">
        <f>'[1]Access-Out'!O23</f>
        <v>124454.74</v>
      </c>
      <c r="T23" s="53">
        <f t="shared" si="1"/>
        <v>0.73208670588235292</v>
      </c>
      <c r="U23" s="52">
        <f>'[1]Access-Out'!P23</f>
        <v>0</v>
      </c>
      <c r="V23" s="53">
        <f t="shared" si="2"/>
        <v>0</v>
      </c>
      <c r="W23" s="52">
        <f>'[1]Access-Out'!Q23</f>
        <v>0</v>
      </c>
      <c r="X23" s="53">
        <f t="shared" si="3"/>
        <v>0</v>
      </c>
    </row>
    <row r="24" spans="1:24" ht="30.75" customHeight="1" x14ac:dyDescent="0.2">
      <c r="A24" s="47" t="str">
        <f>+'[1]Access-Out'!A24</f>
        <v>12101</v>
      </c>
      <c r="B24" s="48" t="str">
        <f>+'[1]Access-Out'!B24</f>
        <v>JUSTICA FEDERAL DE PRIMEIRO GRAU</v>
      </c>
      <c r="C24" s="47" t="str">
        <f>CONCATENATE('[1]Access-Out'!C24,".",'[1]Access-Out'!D24)</f>
        <v>02.122</v>
      </c>
      <c r="D24" s="47" t="str">
        <f>CONCATENATE('[1]Access-Out'!E24,".",'[1]Access-Out'!G24)</f>
        <v>0569.15QA</v>
      </c>
      <c r="E24" s="48" t="str">
        <f>+'[1]Access-Out'!F24</f>
        <v>PRESTACAO JURISDICIONAL NA JUSTICA FEDERAL</v>
      </c>
      <c r="F24" s="48" t="str">
        <f>+'[1]Access-Out'!H24</f>
        <v>REFORMA DO FORUM FEDERAL DE BARUERI - SP</v>
      </c>
      <c r="G24" s="47" t="str">
        <f>IF('[1]Access-Out'!I24="1","F","S")</f>
        <v>F</v>
      </c>
      <c r="H24" s="47" t="str">
        <f>+'[1]Access-Out'!J24</f>
        <v>0300</v>
      </c>
      <c r="I24" s="48" t="str">
        <f>+'[1]Access-Out'!K24</f>
        <v>RECURSOS ORDINARIOS</v>
      </c>
      <c r="J24" s="47" t="str">
        <f>+'[1]Access-Out'!L24</f>
        <v>4</v>
      </c>
      <c r="K24" s="52"/>
      <c r="L24" s="52"/>
      <c r="M24" s="52"/>
      <c r="N24" s="50">
        <v>0</v>
      </c>
      <c r="O24" s="52"/>
      <c r="P24" s="52">
        <f>'[1]Access-Out'!M24</f>
        <v>580000</v>
      </c>
      <c r="Q24" s="52">
        <f>'[1]Access-Out'!N24</f>
        <v>0</v>
      </c>
      <c r="R24" s="52">
        <f t="shared" si="0"/>
        <v>580000</v>
      </c>
      <c r="S24" s="52">
        <f>'[1]Access-Out'!O24</f>
        <v>0</v>
      </c>
      <c r="T24" s="53">
        <f t="shared" si="1"/>
        <v>0</v>
      </c>
      <c r="U24" s="52">
        <f>'[1]Access-Out'!P24</f>
        <v>0</v>
      </c>
      <c r="V24" s="53">
        <f t="shared" si="2"/>
        <v>0</v>
      </c>
      <c r="W24" s="52">
        <f>'[1]Access-Out'!Q24</f>
        <v>0</v>
      </c>
      <c r="X24" s="53">
        <f t="shared" si="3"/>
        <v>0</v>
      </c>
    </row>
    <row r="25" spans="1:24" ht="30.75" customHeight="1" x14ac:dyDescent="0.2">
      <c r="A25" s="47" t="str">
        <f>+'[1]Access-Out'!A25</f>
        <v>12101</v>
      </c>
      <c r="B25" s="48" t="str">
        <f>+'[1]Access-Out'!B25</f>
        <v>JUSTICA FEDERAL DE PRIMEIRO GRAU</v>
      </c>
      <c r="C25" s="47" t="str">
        <f>CONCATENATE('[1]Access-Out'!C25,".",'[1]Access-Out'!D25)</f>
        <v>02.122</v>
      </c>
      <c r="D25" s="47" t="str">
        <f>CONCATENATE('[1]Access-Out'!E25,".",'[1]Access-Out'!G25)</f>
        <v>0569.20TP</v>
      </c>
      <c r="E25" s="48" t="str">
        <f>+'[1]Access-Out'!F25</f>
        <v>PRESTACAO JURISDICIONAL NA JUSTICA FEDERAL</v>
      </c>
      <c r="F25" s="48" t="str">
        <f>+'[1]Access-Out'!H25</f>
        <v>ATIVOS CIVIS DA UNIAO</v>
      </c>
      <c r="G25" s="47" t="str">
        <f>IF('[1]Access-Out'!I25="1","F","S")</f>
        <v>F</v>
      </c>
      <c r="H25" s="47" t="str">
        <f>+'[1]Access-Out'!J25</f>
        <v>0100</v>
      </c>
      <c r="I25" s="48" t="str">
        <f>+'[1]Access-Out'!K25</f>
        <v>RECURSOS ORDINARIOS</v>
      </c>
      <c r="J25" s="47" t="str">
        <f>+'[1]Access-Out'!L25</f>
        <v>1</v>
      </c>
      <c r="K25" s="52"/>
      <c r="L25" s="52"/>
      <c r="M25" s="52"/>
      <c r="N25" s="50">
        <v>0</v>
      </c>
      <c r="O25" s="52"/>
      <c r="P25" s="52">
        <f>'[1]Access-Out'!M25</f>
        <v>900004361.88</v>
      </c>
      <c r="Q25" s="52">
        <f>'[1]Access-Out'!N25</f>
        <v>0</v>
      </c>
      <c r="R25" s="52">
        <f t="shared" si="0"/>
        <v>900004361.88</v>
      </c>
      <c r="S25" s="52">
        <f>'[1]Access-Out'!O25</f>
        <v>900004361.88</v>
      </c>
      <c r="T25" s="53">
        <f t="shared" si="1"/>
        <v>1</v>
      </c>
      <c r="U25" s="52">
        <f>'[1]Access-Out'!P25</f>
        <v>899910834.20000005</v>
      </c>
      <c r="V25" s="53">
        <f t="shared" si="2"/>
        <v>0.99989608085920323</v>
      </c>
      <c r="W25" s="52">
        <f>'[1]Access-Out'!Q25</f>
        <v>896574119.53999996</v>
      </c>
      <c r="X25" s="53">
        <f t="shared" si="3"/>
        <v>0.99618863809411473</v>
      </c>
    </row>
    <row r="26" spans="1:24" ht="30.75" customHeight="1" x14ac:dyDescent="0.2">
      <c r="A26" s="47" t="str">
        <f>+'[1]Access-Out'!A26</f>
        <v>12101</v>
      </c>
      <c r="B26" s="48" t="str">
        <f>+'[1]Access-Out'!B26</f>
        <v>JUSTICA FEDERAL DE PRIMEIRO GRAU</v>
      </c>
      <c r="C26" s="47" t="str">
        <f>CONCATENATE('[1]Access-Out'!C26,".",'[1]Access-Out'!D26)</f>
        <v>02.122</v>
      </c>
      <c r="D26" s="47" t="str">
        <f>CONCATENATE('[1]Access-Out'!E26,".",'[1]Access-Out'!G26)</f>
        <v>0569.216H</v>
      </c>
      <c r="E26" s="48" t="str">
        <f>+'[1]Access-Out'!F26</f>
        <v>PRESTACAO JURISDICIONAL NA JUSTICA FEDERAL</v>
      </c>
      <c r="F26" s="48" t="str">
        <f>+'[1]Access-Out'!H26</f>
        <v>AJUDA DE CUSTO PARA MORADIA OU AUXILIO-MORADIA A AGENTES PUB</v>
      </c>
      <c r="G26" s="47" t="str">
        <f>IF('[1]Access-Out'!I26="1","F","S")</f>
        <v>F</v>
      </c>
      <c r="H26" s="47" t="str">
        <f>+'[1]Access-Out'!J26</f>
        <v>0100</v>
      </c>
      <c r="I26" s="48" t="str">
        <f>+'[1]Access-Out'!K26</f>
        <v>RECURSOS ORDINARIOS</v>
      </c>
      <c r="J26" s="47" t="str">
        <f>+'[1]Access-Out'!L26</f>
        <v>3</v>
      </c>
      <c r="K26" s="52"/>
      <c r="L26" s="52"/>
      <c r="M26" s="52"/>
      <c r="N26" s="50">
        <v>0</v>
      </c>
      <c r="O26" s="52"/>
      <c r="P26" s="52">
        <f>'[1]Access-Out'!M26</f>
        <v>389563</v>
      </c>
      <c r="Q26" s="52">
        <f>'[1]Access-Out'!N26</f>
        <v>0</v>
      </c>
      <c r="R26" s="52">
        <f t="shared" si="0"/>
        <v>389563</v>
      </c>
      <c r="S26" s="52">
        <f>'[1]Access-Out'!O26</f>
        <v>80563.59</v>
      </c>
      <c r="T26" s="53">
        <f t="shared" si="1"/>
        <v>0.20680503538580408</v>
      </c>
      <c r="U26" s="52">
        <f>'[1]Access-Out'!P26</f>
        <v>76188.63</v>
      </c>
      <c r="V26" s="53">
        <f t="shared" si="2"/>
        <v>0.19557460539116908</v>
      </c>
      <c r="W26" s="52">
        <f>'[1]Access-Out'!Q26</f>
        <v>76188.63</v>
      </c>
      <c r="X26" s="53">
        <f t="shared" si="3"/>
        <v>0.19557460539116908</v>
      </c>
    </row>
    <row r="27" spans="1:24" ht="30.75" customHeight="1" x14ac:dyDescent="0.2">
      <c r="A27" s="47" t="str">
        <f>+'[1]Access-Out'!A27</f>
        <v>12101</v>
      </c>
      <c r="B27" s="48" t="str">
        <f>+'[1]Access-Out'!B27</f>
        <v>JUSTICA FEDERAL DE PRIMEIRO GRAU</v>
      </c>
      <c r="C27" s="47" t="str">
        <f>CONCATENATE('[1]Access-Out'!C27,".",'[1]Access-Out'!D27)</f>
        <v>02.131</v>
      </c>
      <c r="D27" s="47" t="str">
        <f>CONCATENATE('[1]Access-Out'!E27,".",'[1]Access-Out'!G27)</f>
        <v>0569.219I</v>
      </c>
      <c r="E27" s="48" t="str">
        <f>+'[1]Access-Out'!F27</f>
        <v>PRESTACAO JURISDICIONAL NA JUSTICA FEDERAL</v>
      </c>
      <c r="F27" s="48" t="str">
        <f>+'[1]Access-Out'!H27</f>
        <v>PUBLICIDADE INSTITUCIONAL E DE UTILIDADE PUBLICA</v>
      </c>
      <c r="G27" s="47" t="str">
        <f>IF('[1]Access-Out'!I27="1","F","S")</f>
        <v>F</v>
      </c>
      <c r="H27" s="47" t="str">
        <f>+'[1]Access-Out'!J27</f>
        <v>0100</v>
      </c>
      <c r="I27" s="48" t="str">
        <f>+'[1]Access-Out'!K27</f>
        <v>RECURSOS ORDINARIOS</v>
      </c>
      <c r="J27" s="47" t="str">
        <f>+'[1]Access-Out'!L27</f>
        <v>4</v>
      </c>
      <c r="K27" s="52"/>
      <c r="L27" s="52"/>
      <c r="M27" s="52"/>
      <c r="N27" s="50">
        <v>0</v>
      </c>
      <c r="O27" s="52"/>
      <c r="P27" s="52">
        <f>'[1]Access-Out'!M27</f>
        <v>20000</v>
      </c>
      <c r="Q27" s="52">
        <f>'[1]Access-Out'!N27</f>
        <v>0</v>
      </c>
      <c r="R27" s="52">
        <f t="shared" si="0"/>
        <v>20000</v>
      </c>
      <c r="S27" s="52">
        <f>'[1]Access-Out'!O27</f>
        <v>0</v>
      </c>
      <c r="T27" s="53">
        <f t="shared" si="1"/>
        <v>0</v>
      </c>
      <c r="U27" s="52">
        <f>'[1]Access-Out'!P27</f>
        <v>0</v>
      </c>
      <c r="V27" s="53">
        <f t="shared" si="2"/>
        <v>0</v>
      </c>
      <c r="W27" s="52">
        <f>'[1]Access-Out'!Q27</f>
        <v>0</v>
      </c>
      <c r="X27" s="53">
        <f t="shared" si="3"/>
        <v>0</v>
      </c>
    </row>
    <row r="28" spans="1:24" ht="30.75" customHeight="1" x14ac:dyDescent="0.2">
      <c r="A28" s="47" t="str">
        <f>+'[1]Access-Out'!A28</f>
        <v>12101</v>
      </c>
      <c r="B28" s="48" t="str">
        <f>+'[1]Access-Out'!B28</f>
        <v>JUSTICA FEDERAL DE PRIMEIRO GRAU</v>
      </c>
      <c r="C28" s="47" t="str">
        <f>CONCATENATE('[1]Access-Out'!C28,".",'[1]Access-Out'!D28)</f>
        <v>02.131</v>
      </c>
      <c r="D28" s="47" t="str">
        <f>CONCATENATE('[1]Access-Out'!E28,".",'[1]Access-Out'!G28)</f>
        <v>0569.219I</v>
      </c>
      <c r="E28" s="48" t="str">
        <f>+'[1]Access-Out'!F28</f>
        <v>PRESTACAO JURISDICIONAL NA JUSTICA FEDERAL</v>
      </c>
      <c r="F28" s="48" t="str">
        <f>+'[1]Access-Out'!H28</f>
        <v>PUBLICIDADE INSTITUCIONAL E DE UTILIDADE PUBLICA</v>
      </c>
      <c r="G28" s="47" t="str">
        <f>IF('[1]Access-Out'!I28="1","F","S")</f>
        <v>F</v>
      </c>
      <c r="H28" s="47" t="str">
        <f>+'[1]Access-Out'!J28</f>
        <v>0100</v>
      </c>
      <c r="I28" s="48" t="str">
        <f>+'[1]Access-Out'!K28</f>
        <v>RECURSOS ORDINARIOS</v>
      </c>
      <c r="J28" s="47" t="str">
        <f>+'[1]Access-Out'!L28</f>
        <v>3</v>
      </c>
      <c r="K28" s="52"/>
      <c r="L28" s="52"/>
      <c r="M28" s="52"/>
      <c r="N28" s="50">
        <v>0</v>
      </c>
      <c r="O28" s="52"/>
      <c r="P28" s="52">
        <f>'[1]Access-Out'!M28</f>
        <v>10000</v>
      </c>
      <c r="Q28" s="52">
        <f>'[1]Access-Out'!N28</f>
        <v>0</v>
      </c>
      <c r="R28" s="52">
        <f t="shared" si="0"/>
        <v>10000</v>
      </c>
      <c r="S28" s="52">
        <f>'[1]Access-Out'!O28</f>
        <v>6081.25</v>
      </c>
      <c r="T28" s="53">
        <f t="shared" si="1"/>
        <v>0.60812500000000003</v>
      </c>
      <c r="U28" s="52">
        <f>'[1]Access-Out'!P28</f>
        <v>4427.6400000000003</v>
      </c>
      <c r="V28" s="53">
        <f t="shared" si="2"/>
        <v>0.44276400000000005</v>
      </c>
      <c r="W28" s="52">
        <f>'[1]Access-Out'!Q28</f>
        <v>4427.6400000000003</v>
      </c>
      <c r="X28" s="53">
        <f t="shared" si="3"/>
        <v>0.44276400000000005</v>
      </c>
    </row>
    <row r="29" spans="1:24" ht="30.75" customHeight="1" x14ac:dyDescent="0.2">
      <c r="A29" s="47" t="str">
        <f>+'[1]Access-Out'!A29</f>
        <v>12101</v>
      </c>
      <c r="B29" s="48" t="str">
        <f>+'[1]Access-Out'!B29</f>
        <v>JUSTICA FEDERAL DE PRIMEIRO GRAU</v>
      </c>
      <c r="C29" s="47" t="str">
        <f>CONCATENATE('[1]Access-Out'!C29,".",'[1]Access-Out'!D29)</f>
        <v>02.301</v>
      </c>
      <c r="D29" s="47" t="str">
        <f>CONCATENATE('[1]Access-Out'!E29,".",'[1]Access-Out'!G29)</f>
        <v>0569.2004</v>
      </c>
      <c r="E29" s="48" t="str">
        <f>+'[1]Access-Out'!F29</f>
        <v>PRESTACAO JURISDICIONAL NA JUSTICA FEDERAL</v>
      </c>
      <c r="F29" s="48" t="str">
        <f>+'[1]Access-Out'!H29</f>
        <v>ASSISTENCIA MEDICA E ODONTOLOGICA AOS SERVIDORES CIVIS, EMPR</v>
      </c>
      <c r="G29" s="47" t="str">
        <f>IF('[1]Access-Out'!I29="1","F","S")</f>
        <v>S</v>
      </c>
      <c r="H29" s="47" t="str">
        <f>+'[1]Access-Out'!J29</f>
        <v>0100</v>
      </c>
      <c r="I29" s="48" t="str">
        <f>+'[1]Access-Out'!K29</f>
        <v>RECURSOS ORDINARIOS</v>
      </c>
      <c r="J29" s="47" t="str">
        <f>+'[1]Access-Out'!L29</f>
        <v>3</v>
      </c>
      <c r="K29" s="52"/>
      <c r="L29" s="52"/>
      <c r="M29" s="52"/>
      <c r="N29" s="50">
        <v>0</v>
      </c>
      <c r="O29" s="52"/>
      <c r="P29" s="52">
        <f>'[1]Access-Out'!M29</f>
        <v>30741125</v>
      </c>
      <c r="Q29" s="52">
        <f>'[1]Access-Out'!N29</f>
        <v>0</v>
      </c>
      <c r="R29" s="52">
        <f t="shared" si="0"/>
        <v>30741125</v>
      </c>
      <c r="S29" s="52">
        <f>'[1]Access-Out'!O29</f>
        <v>28892139.57</v>
      </c>
      <c r="T29" s="53">
        <f t="shared" si="1"/>
        <v>0.93985303302985823</v>
      </c>
      <c r="U29" s="52">
        <f>'[1]Access-Out'!P29</f>
        <v>20449116.670000002</v>
      </c>
      <c r="V29" s="53">
        <f t="shared" si="2"/>
        <v>0.66520391397517176</v>
      </c>
      <c r="W29" s="52">
        <f>'[1]Access-Out'!Q29</f>
        <v>19799029.010000002</v>
      </c>
      <c r="X29" s="53">
        <f t="shared" si="3"/>
        <v>0.64405674841112681</v>
      </c>
    </row>
    <row r="30" spans="1:24" ht="30.75" customHeight="1" x14ac:dyDescent="0.2">
      <c r="A30" s="47" t="str">
        <f>+'[1]Access-Out'!A30</f>
        <v>12101</v>
      </c>
      <c r="B30" s="48" t="str">
        <f>+'[1]Access-Out'!B30</f>
        <v>JUSTICA FEDERAL DE PRIMEIRO GRAU</v>
      </c>
      <c r="C30" s="47" t="str">
        <f>CONCATENATE('[1]Access-Out'!C30,".",'[1]Access-Out'!D30)</f>
        <v>02.331</v>
      </c>
      <c r="D30" s="47" t="str">
        <f>CONCATENATE('[1]Access-Out'!E30,".",'[1]Access-Out'!G30)</f>
        <v>0569.212B</v>
      </c>
      <c r="E30" s="48" t="str">
        <f>+'[1]Access-Out'!F30</f>
        <v>PRESTACAO JURISDICIONAL NA JUSTICA FEDERAL</v>
      </c>
      <c r="F30" s="48" t="str">
        <f>+'[1]Access-Out'!H30</f>
        <v>BENEFICIOS OBRIGATORIOS AOS SERVIDORES CIVIS, EMPREGADOS, MI</v>
      </c>
      <c r="G30" s="47" t="str">
        <f>IF('[1]Access-Out'!I30="1","F","S")</f>
        <v>F</v>
      </c>
      <c r="H30" s="47" t="str">
        <f>+'[1]Access-Out'!J30</f>
        <v>0100</v>
      </c>
      <c r="I30" s="48" t="str">
        <f>+'[1]Access-Out'!K30</f>
        <v>RECURSOS ORDINARIOS</v>
      </c>
      <c r="J30" s="47" t="str">
        <f>+'[1]Access-Out'!L30</f>
        <v>3</v>
      </c>
      <c r="K30" s="52"/>
      <c r="L30" s="52"/>
      <c r="M30" s="52"/>
      <c r="N30" s="50">
        <v>0</v>
      </c>
      <c r="O30" s="52"/>
      <c r="P30" s="52">
        <f>'[1]Access-Out'!M30</f>
        <v>58423788.229999997</v>
      </c>
      <c r="Q30" s="52">
        <f>'[1]Access-Out'!N30</f>
        <v>0</v>
      </c>
      <c r="R30" s="52">
        <f t="shared" si="0"/>
        <v>58423788.229999997</v>
      </c>
      <c r="S30" s="52">
        <f>'[1]Access-Out'!O30</f>
        <v>57806217.369999997</v>
      </c>
      <c r="T30" s="53">
        <f t="shared" si="1"/>
        <v>0.98942946223259653</v>
      </c>
      <c r="U30" s="52">
        <f>'[1]Access-Out'!P30</f>
        <v>47893309.030000001</v>
      </c>
      <c r="V30" s="53">
        <f t="shared" si="2"/>
        <v>0.81975699421365655</v>
      </c>
      <c r="W30" s="52">
        <f>'[1]Access-Out'!Q30</f>
        <v>47893309.030000001</v>
      </c>
      <c r="X30" s="53">
        <f t="shared" si="3"/>
        <v>0.81975699421365655</v>
      </c>
    </row>
    <row r="31" spans="1:24" ht="30.75" customHeight="1" x14ac:dyDescent="0.2">
      <c r="A31" s="47" t="str">
        <f>+'[1]Access-Out'!A31</f>
        <v>12101</v>
      </c>
      <c r="B31" s="48" t="str">
        <f>+'[1]Access-Out'!B31</f>
        <v>JUSTICA FEDERAL DE PRIMEIRO GRAU</v>
      </c>
      <c r="C31" s="47" t="str">
        <f>CONCATENATE('[1]Access-Out'!C31,".",'[1]Access-Out'!D31)</f>
        <v>02.846</v>
      </c>
      <c r="D31" s="47" t="str">
        <f>CONCATENATE('[1]Access-Out'!E31,".",'[1]Access-Out'!G31)</f>
        <v>0569.09HB</v>
      </c>
      <c r="E31" s="48" t="str">
        <f>+'[1]Access-Out'!F31</f>
        <v>PRESTACAO JURISDICIONAL NA JUSTICA FEDERAL</v>
      </c>
      <c r="F31" s="48" t="str">
        <f>+'[1]Access-Out'!H31</f>
        <v>CONTRIBUICAO DA UNIAO, DE SUAS AUTARQUIAS E FUNDACOES PARA O</v>
      </c>
      <c r="G31" s="47" t="str">
        <f>IF('[1]Access-Out'!I31="1","F","S")</f>
        <v>F</v>
      </c>
      <c r="H31" s="47" t="str">
        <f>+'[1]Access-Out'!J31</f>
        <v>0100</v>
      </c>
      <c r="I31" s="48" t="str">
        <f>+'[1]Access-Out'!K31</f>
        <v>RECURSOS ORDINARIOS</v>
      </c>
      <c r="J31" s="47" t="str">
        <f>+'[1]Access-Out'!L31</f>
        <v>1</v>
      </c>
      <c r="K31" s="52"/>
      <c r="L31" s="52"/>
      <c r="M31" s="52"/>
      <c r="N31" s="50">
        <v>0</v>
      </c>
      <c r="O31" s="52"/>
      <c r="P31" s="52">
        <f>'[1]Access-Out'!M31</f>
        <v>148285822.38999999</v>
      </c>
      <c r="Q31" s="52">
        <f>'[1]Access-Out'!N31</f>
        <v>0</v>
      </c>
      <c r="R31" s="52">
        <f t="shared" si="0"/>
        <v>148285822.38999999</v>
      </c>
      <c r="S31" s="52">
        <f>'[1]Access-Out'!O31</f>
        <v>148285822.38999999</v>
      </c>
      <c r="T31" s="53">
        <f t="shared" si="1"/>
        <v>1</v>
      </c>
      <c r="U31" s="52">
        <f>'[1]Access-Out'!P31</f>
        <v>148285822.38999999</v>
      </c>
      <c r="V31" s="53">
        <f t="shared" si="2"/>
        <v>1</v>
      </c>
      <c r="W31" s="52">
        <f>'[1]Access-Out'!Q31</f>
        <v>148285822.38999999</v>
      </c>
      <c r="X31" s="53">
        <f t="shared" si="3"/>
        <v>1</v>
      </c>
    </row>
    <row r="32" spans="1:24" ht="30.75" customHeight="1" x14ac:dyDescent="0.2">
      <c r="A32" s="47" t="str">
        <f>+'[1]Access-Out'!A32</f>
        <v>12101</v>
      </c>
      <c r="B32" s="48" t="str">
        <f>+'[1]Access-Out'!B32</f>
        <v>JUSTICA FEDERAL DE PRIMEIRO GRAU</v>
      </c>
      <c r="C32" s="47" t="str">
        <f>CONCATENATE('[1]Access-Out'!C32,".",'[1]Access-Out'!D32)</f>
        <v>09.272</v>
      </c>
      <c r="D32" s="47" t="str">
        <f>CONCATENATE('[1]Access-Out'!E32,".",'[1]Access-Out'!G32)</f>
        <v>0089.0181</v>
      </c>
      <c r="E32" s="48" t="str">
        <f>+'[1]Access-Out'!F32</f>
        <v>PREVIDENCIA DE INATIVOS E PENSIONISTAS DA UNIAO</v>
      </c>
      <c r="F32" s="48" t="str">
        <f>+'[1]Access-Out'!H32</f>
        <v>APOSENTADORIAS E PENSOES CIVIS DA UNIAO</v>
      </c>
      <c r="G32" s="47" t="str">
        <f>IF('[1]Access-Out'!I32="1","F","S")</f>
        <v>S</v>
      </c>
      <c r="H32" s="47" t="str">
        <f>+'[1]Access-Out'!J32</f>
        <v>0156</v>
      </c>
      <c r="I32" s="48" t="str">
        <f>+'[1]Access-Out'!K32</f>
        <v>CONTRIBUICAO PLANO SEGURIDADE SOCIAL SERVIDOR</v>
      </c>
      <c r="J32" s="47" t="str">
        <f>+'[1]Access-Out'!L32</f>
        <v>1</v>
      </c>
      <c r="K32" s="52"/>
      <c r="L32" s="52"/>
      <c r="M32" s="52"/>
      <c r="N32" s="50">
        <v>0</v>
      </c>
      <c r="O32" s="52"/>
      <c r="P32" s="52">
        <f>'[1]Access-Out'!M32</f>
        <v>65675282.590000004</v>
      </c>
      <c r="Q32" s="52">
        <f>'[1]Access-Out'!N32</f>
        <v>0</v>
      </c>
      <c r="R32" s="52">
        <f t="shared" si="0"/>
        <v>65675282.590000004</v>
      </c>
      <c r="S32" s="52">
        <f>'[1]Access-Out'!O32</f>
        <v>65675282.590000004</v>
      </c>
      <c r="T32" s="53">
        <f t="shared" si="1"/>
        <v>1</v>
      </c>
      <c r="U32" s="52">
        <f>'[1]Access-Out'!P32</f>
        <v>65675282.590000004</v>
      </c>
      <c r="V32" s="53">
        <f t="shared" si="2"/>
        <v>1</v>
      </c>
      <c r="W32" s="52">
        <f>'[1]Access-Out'!Q32</f>
        <v>65675282.590000004</v>
      </c>
      <c r="X32" s="53">
        <f t="shared" si="3"/>
        <v>1</v>
      </c>
    </row>
    <row r="33" spans="1:24" ht="30.75" customHeight="1" x14ac:dyDescent="0.2">
      <c r="A33" s="47" t="str">
        <f>+'[1]Access-Out'!A33</f>
        <v>12101</v>
      </c>
      <c r="B33" s="48" t="str">
        <f>+'[1]Access-Out'!B33</f>
        <v>JUSTICA FEDERAL DE PRIMEIRO GRAU</v>
      </c>
      <c r="C33" s="47" t="str">
        <f>CONCATENATE('[1]Access-Out'!C33,".",'[1]Access-Out'!D33)</f>
        <v>09.272</v>
      </c>
      <c r="D33" s="47" t="str">
        <f>CONCATENATE('[1]Access-Out'!E33,".",'[1]Access-Out'!G33)</f>
        <v>0089.0181</v>
      </c>
      <c r="E33" s="48" t="str">
        <f>+'[1]Access-Out'!F33</f>
        <v>PREVIDENCIA DE INATIVOS E PENSIONISTAS DA UNIAO</v>
      </c>
      <c r="F33" s="48" t="str">
        <f>+'[1]Access-Out'!H33</f>
        <v>APOSENTADORIAS E PENSOES CIVIS DA UNIAO</v>
      </c>
      <c r="G33" s="47" t="str">
        <f>IF('[1]Access-Out'!I33="1","F","S")</f>
        <v>S</v>
      </c>
      <c r="H33" s="47" t="str">
        <f>+'[1]Access-Out'!J33</f>
        <v>0169</v>
      </c>
      <c r="I33" s="48" t="str">
        <f>+'[1]Access-Out'!K33</f>
        <v>CONTRIB.PATRONAL P/PLANO DE SEGURID.SOC.SERV.</v>
      </c>
      <c r="J33" s="47" t="str">
        <f>+'[1]Access-Out'!L33</f>
        <v>1</v>
      </c>
      <c r="K33" s="52"/>
      <c r="L33" s="52"/>
      <c r="M33" s="52"/>
      <c r="N33" s="50">
        <v>0</v>
      </c>
      <c r="O33" s="52"/>
      <c r="P33" s="52">
        <f>'[1]Access-Out'!M33</f>
        <v>133508351.70999999</v>
      </c>
      <c r="Q33" s="52">
        <f>'[1]Access-Out'!N33</f>
        <v>0</v>
      </c>
      <c r="R33" s="52">
        <f t="shared" si="0"/>
        <v>133508351.70999999</v>
      </c>
      <c r="S33" s="52">
        <f>'[1]Access-Out'!O33</f>
        <v>133508351.70999999</v>
      </c>
      <c r="T33" s="53">
        <f t="shared" si="1"/>
        <v>1</v>
      </c>
      <c r="U33" s="52">
        <f>'[1]Access-Out'!P33</f>
        <v>133420254.89</v>
      </c>
      <c r="V33" s="53">
        <f t="shared" si="2"/>
        <v>0.99934014000718585</v>
      </c>
      <c r="W33" s="52">
        <f>'[1]Access-Out'!Q33</f>
        <v>132206090.84999999</v>
      </c>
      <c r="X33" s="53">
        <f t="shared" si="3"/>
        <v>0.99024584721988995</v>
      </c>
    </row>
    <row r="34" spans="1:24" ht="30.75" customHeight="1" thickBot="1" x14ac:dyDescent="0.25">
      <c r="A34" s="47" t="str">
        <f>+'[1]Access-Out'!A34</f>
        <v>17101</v>
      </c>
      <c r="B34" s="48" t="str">
        <f>+'[1]Access-Out'!B34</f>
        <v>CONSELHO NACIONAL DE JUSTICA</v>
      </c>
      <c r="C34" s="47" t="str">
        <f>CONCATENATE('[1]Access-Out'!C34,".",'[1]Access-Out'!D34)</f>
        <v>02.126</v>
      </c>
      <c r="D34" s="47" t="str">
        <f>CONCATENATE('[1]Access-Out'!E34,".",'[1]Access-Out'!G34)</f>
        <v>1389.152A</v>
      </c>
      <c r="E34" s="48" t="str">
        <f>+'[1]Access-Out'!F34</f>
        <v>CONTROLE DA ATUACAO ADMINISTRATIVA E FINANCEIRA NO PODER JUD</v>
      </c>
      <c r="F34" s="48" t="str">
        <f>+'[1]Access-Out'!H34</f>
        <v>DESENVOLVIMENTO E IMPLANTACAO DO SISTEMA PROCESSO JUDICIAL E</v>
      </c>
      <c r="G34" s="47" t="str">
        <f>IF('[1]Access-Out'!I34="1","F","S")</f>
        <v>F</v>
      </c>
      <c r="H34" s="47" t="str">
        <f>+'[1]Access-Out'!J34</f>
        <v>0100</v>
      </c>
      <c r="I34" s="48" t="str">
        <f>+'[1]Access-Out'!K34</f>
        <v>RECURSOS ORDINARIOS</v>
      </c>
      <c r="J34" s="47" t="str">
        <f>+'[1]Access-Out'!L34</f>
        <v>3</v>
      </c>
      <c r="K34" s="52"/>
      <c r="L34" s="52"/>
      <c r="M34" s="52"/>
      <c r="N34" s="50">
        <v>0</v>
      </c>
      <c r="O34" s="52"/>
      <c r="P34" s="52">
        <f>'[1]Access-Out'!M34</f>
        <v>0</v>
      </c>
      <c r="Q34" s="52">
        <f>'[1]Access-Out'!N34</f>
        <v>1500000</v>
      </c>
      <c r="R34" s="52">
        <f t="shared" si="0"/>
        <v>1500000</v>
      </c>
      <c r="S34" s="52">
        <f>'[1]Access-Out'!O34</f>
        <v>1500000</v>
      </c>
      <c r="T34" s="53">
        <f t="shared" si="1"/>
        <v>1</v>
      </c>
      <c r="U34" s="52">
        <f>'[1]Access-Out'!P34</f>
        <v>524458.37</v>
      </c>
      <c r="V34" s="53">
        <f t="shared" si="2"/>
        <v>0.34963891333333336</v>
      </c>
      <c r="W34" s="52">
        <f>'[1]Access-Out'!Q34</f>
        <v>278954.34000000003</v>
      </c>
      <c r="X34" s="53">
        <f t="shared" si="3"/>
        <v>0.18596956000000001</v>
      </c>
    </row>
    <row r="35" spans="1:24" ht="28.5" customHeight="1" thickBot="1" x14ac:dyDescent="0.25">
      <c r="A35" s="14" t="s">
        <v>48</v>
      </c>
      <c r="B35" s="54"/>
      <c r="C35" s="54"/>
      <c r="D35" s="54"/>
      <c r="E35" s="54"/>
      <c r="F35" s="54"/>
      <c r="G35" s="54"/>
      <c r="H35" s="54"/>
      <c r="I35" s="54"/>
      <c r="J35" s="15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6">
        <f>SUM(P10:P34)</f>
        <v>1542620041.6099999</v>
      </c>
      <c r="Q35" s="56">
        <f>SUM(Q10:Q34)</f>
        <v>1500000</v>
      </c>
      <c r="R35" s="56">
        <f>SUM(R10:R34)</f>
        <v>1544120041.6099999</v>
      </c>
      <c r="S35" s="56">
        <f>SUM(S10:S34)</f>
        <v>1525408175.7299998</v>
      </c>
      <c r="T35" s="57">
        <f t="shared" si="1"/>
        <v>0.98788185803191186</v>
      </c>
      <c r="U35" s="56">
        <f>SUM(U10:U34)</f>
        <v>1447136140.6199999</v>
      </c>
      <c r="V35" s="57">
        <f t="shared" si="2"/>
        <v>0.93719147580723172</v>
      </c>
      <c r="W35" s="56">
        <f>SUM(W10:W34)</f>
        <v>1438847488.9299998</v>
      </c>
      <c r="X35" s="57">
        <f t="shared" si="3"/>
        <v>0.93182359541798576</v>
      </c>
    </row>
    <row r="36" spans="1:24" ht="28.5" customHeight="1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28.5" customHeight="1" x14ac:dyDescent="0.2">
      <c r="A37" s="2" t="s">
        <v>50</v>
      </c>
      <c r="B37" s="58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2019-10</vt:lpstr>
      <vt:lpstr>'2019-10'!Area_de_impressao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2019-11-13T21:38:52Z</cp:lastPrinted>
  <dcterms:created xsi:type="dcterms:W3CDTF">2019-11-13T21:38:07Z</dcterms:created>
  <dcterms:modified xsi:type="dcterms:W3CDTF">2019-11-13T21:39:47Z</dcterms:modified>
</cp:coreProperties>
</file>