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Nov!$A$1:$X$41</definedName>
  </definedNames>
  <calcPr calcId="145621"/>
</workbook>
</file>

<file path=xl/calcChain.xml><?xml version="1.0" encoding="utf-8"?>
<calcChain xmlns="http://schemas.openxmlformats.org/spreadsheetml/2006/main">
  <c r="W38" i="1" l="1"/>
  <c r="U38" i="1"/>
  <c r="S38" i="1"/>
  <c r="Q38" i="1"/>
  <c r="P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R36" i="1" s="1"/>
  <c r="V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R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W39" i="1" s="1"/>
  <c r="U10" i="1"/>
  <c r="S10" i="1"/>
  <c r="Q10" i="1"/>
  <c r="P10" i="1"/>
  <c r="P39" i="1" s="1"/>
  <c r="N10" i="1"/>
  <c r="J10" i="1"/>
  <c r="I10" i="1"/>
  <c r="H10" i="1"/>
  <c r="G10" i="1"/>
  <c r="F10" i="1"/>
  <c r="E10" i="1"/>
  <c r="D10" i="1"/>
  <c r="C10" i="1"/>
  <c r="B10" i="1"/>
  <c r="A10" i="1"/>
  <c r="Q39" i="1" l="1"/>
  <c r="R20" i="1"/>
  <c r="R10" i="1"/>
  <c r="V10" i="1" s="1"/>
  <c r="R11" i="1"/>
  <c r="X11" i="1" s="1"/>
  <c r="R22" i="1"/>
  <c r="R32" i="1"/>
  <c r="R38" i="1"/>
  <c r="T38" i="1" s="1"/>
  <c r="X22" i="1"/>
  <c r="T22" i="1"/>
  <c r="V22" i="1"/>
  <c r="V32" i="1"/>
  <c r="X32" i="1"/>
  <c r="T32" i="1"/>
  <c r="X14" i="1"/>
  <c r="T14" i="1"/>
  <c r="V14" i="1"/>
  <c r="V19" i="1"/>
  <c r="X19" i="1"/>
  <c r="T19" i="1"/>
  <c r="V20" i="1"/>
  <c r="X20" i="1"/>
  <c r="T20" i="1"/>
  <c r="X30" i="1"/>
  <c r="T30" i="1"/>
  <c r="V30" i="1"/>
  <c r="X34" i="1"/>
  <c r="T34" i="1"/>
  <c r="V34" i="1"/>
  <c r="X38" i="1"/>
  <c r="X18" i="1"/>
  <c r="T18" i="1"/>
  <c r="V18" i="1"/>
  <c r="V23" i="1"/>
  <c r="X23" i="1"/>
  <c r="T23" i="1"/>
  <c r="V24" i="1"/>
  <c r="X24" i="1"/>
  <c r="T24" i="1"/>
  <c r="X29" i="1"/>
  <c r="T29" i="1"/>
  <c r="V29" i="1"/>
  <c r="X33" i="1"/>
  <c r="T33" i="1"/>
  <c r="V33" i="1"/>
  <c r="X10" i="1"/>
  <c r="T10" i="1"/>
  <c r="R39" i="1"/>
  <c r="V12" i="1"/>
  <c r="X12" i="1"/>
  <c r="T12" i="1"/>
  <c r="V15" i="1"/>
  <c r="X15" i="1"/>
  <c r="T15" i="1"/>
  <c r="V16" i="1"/>
  <c r="X16" i="1"/>
  <c r="T16" i="1"/>
  <c r="X26" i="1"/>
  <c r="T26" i="1"/>
  <c r="V26" i="1"/>
  <c r="V27" i="1"/>
  <c r="X27" i="1"/>
  <c r="T27" i="1"/>
  <c r="V31" i="1"/>
  <c r="X31" i="1"/>
  <c r="T31" i="1"/>
  <c r="X37" i="1"/>
  <c r="T37" i="1"/>
  <c r="V37" i="1"/>
  <c r="T28" i="1"/>
  <c r="X28" i="1"/>
  <c r="T36" i="1"/>
  <c r="X36" i="1"/>
  <c r="U39" i="1"/>
  <c r="V13" i="1"/>
  <c r="V17" i="1"/>
  <c r="V21" i="1"/>
  <c r="V25" i="1"/>
  <c r="T35" i="1"/>
  <c r="X35" i="1"/>
  <c r="S39" i="1"/>
  <c r="T13" i="1"/>
  <c r="T17" i="1"/>
  <c r="T21" i="1"/>
  <c r="T25" i="1"/>
  <c r="V11" i="1" l="1"/>
  <c r="V38" i="1"/>
  <c r="T11" i="1"/>
  <c r="X39" i="1"/>
  <c r="T39" i="1"/>
  <c r="V3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<sst xmlns="http://schemas.openxmlformats.org/spreadsheetml/2006/main" count="55" uniqueCount="51">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</sst>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22088398.91</v>
          </cell>
          <cell r="O10">
            <v>21945182.91</v>
          </cell>
          <cell r="P10">
            <v>21505236.579999998</v>
          </cell>
          <cell r="Q10">
            <v>21505118.48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15294959</v>
          </cell>
          <cell r="O11">
            <v>12115701.720000001</v>
          </cell>
          <cell r="P11">
            <v>1225816.3700000001</v>
          </cell>
          <cell r="Q11">
            <v>955541.13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152399558</v>
          </cell>
          <cell r="O12">
            <v>148338321.66999999</v>
          </cell>
          <cell r="P12">
            <v>111619592.87</v>
          </cell>
          <cell r="Q12">
            <v>110098264.18000001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7316611</v>
          </cell>
          <cell r="O13">
            <v>7313609.5</v>
          </cell>
          <cell r="P13">
            <v>3603143.7</v>
          </cell>
          <cell r="Q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4254728</v>
          </cell>
          <cell r="O14">
            <v>4254553.97</v>
          </cell>
          <cell r="P14">
            <v>2943996.83</v>
          </cell>
          <cell r="Q14">
            <v>2886043.39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1159595.02</v>
          </cell>
          <cell r="P16">
            <v>106580.45</v>
          </cell>
          <cell r="Q16">
            <v>106580.45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840000</v>
          </cell>
          <cell r="O17">
            <v>349319.75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  <cell r="P18">
            <v>142034.01</v>
          </cell>
          <cell r="Q18">
            <v>142034.01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312000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  <cell r="O20">
            <v>637606.6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15FY</v>
          </cell>
          <cell r="H21" t="str">
            <v>REFORMA DO FORUM FEDERAL DE SAO JOSE DO RIO PRETO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15FZ</v>
          </cell>
          <cell r="H22" t="str">
            <v>REFORMA DO FORUM FEDERAL DE PRESIDENTE PRUDENTE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170000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15G0</v>
          </cell>
          <cell r="H23" t="str">
            <v>REFORMA DO FORUM FEDERAL DE ARACATUBA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40000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15NX</v>
          </cell>
          <cell r="H24" t="str">
            <v>REFORMA DO FORUM FEDERAL DE SANTOS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1080000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15QA</v>
          </cell>
          <cell r="H25" t="str">
            <v>REFORMA DO FORUM FEDERAL DE BARUERI - SP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170000</v>
          </cell>
          <cell r="O25">
            <v>124454.74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15QA</v>
          </cell>
          <cell r="H26" t="str">
            <v>REFORMA DO FORUM FEDERAL DE BARUERI - SP</v>
          </cell>
          <cell r="I26" t="str">
            <v>1</v>
          </cell>
          <cell r="J26" t="str">
            <v>0300</v>
          </cell>
          <cell r="K26" t="str">
            <v>RECURSOS ORDINARIOS</v>
          </cell>
          <cell r="L26" t="str">
            <v>4</v>
          </cell>
          <cell r="M26">
            <v>580000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20TP</v>
          </cell>
          <cell r="H27" t="str">
            <v>ATIVOS CIVIS DA UNIAO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1030791396.15</v>
          </cell>
          <cell r="O27">
            <v>1030725327.54</v>
          </cell>
          <cell r="P27">
            <v>1030725327.54</v>
          </cell>
          <cell r="Q27">
            <v>1030039781.26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216H</v>
          </cell>
          <cell r="H28" t="str">
            <v>AJUDA DE CUSTO PARA MORADIA OU AUXILIO-MORADIA A AGENTES PUB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389563</v>
          </cell>
          <cell r="O28">
            <v>80563.59</v>
          </cell>
          <cell r="P28">
            <v>78137.350000000006</v>
          </cell>
          <cell r="Q28">
            <v>78137.350000000006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0569</v>
          </cell>
          <cell r="F29" t="str">
            <v>PRESTACAO JURISDICIONAL NA JUSTICA FEDERAL</v>
          </cell>
          <cell r="G29" t="str">
            <v>219I</v>
          </cell>
          <cell r="H29" t="str">
            <v>PUBLICIDADE INSTITUCIONAL E DE UTILIDADE PUBLICA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20000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219I</v>
          </cell>
          <cell r="H30" t="str">
            <v>PUBLICIDADE INSTITUCIONAL E DE UTILIDADE PUBLICA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10000</v>
          </cell>
          <cell r="O30">
            <v>6081.25</v>
          </cell>
          <cell r="P30">
            <v>4994.08</v>
          </cell>
          <cell r="Q30">
            <v>4994.08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31741125</v>
          </cell>
          <cell r="O31">
            <v>30575388.66</v>
          </cell>
          <cell r="P31">
            <v>22649168.370000001</v>
          </cell>
          <cell r="Q31">
            <v>21997683.440000001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212B</v>
          </cell>
          <cell r="H32" t="str">
            <v>BENEFICIOS OBRIGATORIOS AOS SERVIDORES CIVIS, EMPREGADOS, MI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58607723.490000002</v>
          </cell>
          <cell r="O32">
            <v>57949859.630000003</v>
          </cell>
          <cell r="P32">
            <v>52739037.740000002</v>
          </cell>
          <cell r="Q32">
            <v>52717363.57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846</v>
          </cell>
          <cell r="E33" t="str">
            <v>0569</v>
          </cell>
          <cell r="F33" t="str">
            <v>PRESTACAO JURISDICIONAL NA JUSTICA FEDERAL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177545868.11000001</v>
          </cell>
          <cell r="O33">
            <v>177545868.11000001</v>
          </cell>
          <cell r="P33">
            <v>177545868.11000001</v>
          </cell>
          <cell r="Q33">
            <v>177545868.11000001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0089</v>
          </cell>
          <cell r="F34" t="str">
            <v>PREVIDENCIA DE INATIVOS E PENSIONISTAS DA UNIAO</v>
          </cell>
          <cell r="G34" t="str">
            <v>0181</v>
          </cell>
          <cell r="H34" t="str">
            <v>APOSENTADORIAS E PENSOES CIVIS DA UNIAO</v>
          </cell>
          <cell r="I34" t="str">
            <v>2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25427895.920000002</v>
          </cell>
          <cell r="O34">
            <v>25427895.920000002</v>
          </cell>
          <cell r="P34">
            <v>25427895.920000002</v>
          </cell>
          <cell r="Q34">
            <v>25427895.920000002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65675282.590000004</v>
          </cell>
          <cell r="O35">
            <v>65652093.039999999</v>
          </cell>
          <cell r="P35">
            <v>65652093.039999999</v>
          </cell>
          <cell r="Q35">
            <v>65652093.039999999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0089</v>
          </cell>
          <cell r="F36" t="str">
            <v>PREVIDENCIA DE INATIVOS E PENSIONISTAS DA UNIAO</v>
          </cell>
          <cell r="G36" t="str">
            <v>0181</v>
          </cell>
          <cell r="H36" t="str">
            <v>APOSENTADORIAS E PENSOES CIVIS DA UNIAO</v>
          </cell>
          <cell r="I36" t="str">
            <v>2</v>
          </cell>
          <cell r="J36" t="str">
            <v>0169</v>
          </cell>
          <cell r="K36" t="str">
            <v>CONTRIB.PATRONAL P/PLANO DE SEGURID.SOC.SERV.</v>
          </cell>
          <cell r="L36" t="str">
            <v>1</v>
          </cell>
          <cell r="M36">
            <v>137523967.53999999</v>
          </cell>
          <cell r="O36">
            <v>137513275.99000001</v>
          </cell>
          <cell r="P36">
            <v>137513275.99000001</v>
          </cell>
          <cell r="Q36">
            <v>137328763.09999999</v>
          </cell>
        </row>
        <row r="37">
          <cell r="A37" t="str">
            <v>17101</v>
          </cell>
          <cell r="B37" t="str">
            <v>CONSELHO NACIONAL DE JUSTICA</v>
          </cell>
          <cell r="C37" t="str">
            <v>02</v>
          </cell>
          <cell r="D37" t="str">
            <v>126</v>
          </cell>
          <cell r="E37" t="str">
            <v>1389</v>
          </cell>
          <cell r="F37" t="str">
            <v>CONTROLE DA ATUACAO ADMINISTRATIVA E FINANCEIRA NO PODER JUD</v>
          </cell>
          <cell r="G37" t="str">
            <v>152A</v>
          </cell>
          <cell r="H37" t="str">
            <v>DESENVOLVIMENTO E IMPLANTACAO DO SISTEMA PROCESSO JUDICIAL E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N37">
            <v>1500000</v>
          </cell>
          <cell r="O37">
            <v>1500000</v>
          </cell>
          <cell r="P37">
            <v>840770.68</v>
          </cell>
          <cell r="Q37">
            <v>524458.37</v>
          </cell>
        </row>
        <row r="38">
          <cell r="A38" t="str">
            <v>71101</v>
          </cell>
          <cell r="B38" t="str">
            <v>RECURSOS SOB SUPERVISAO DO MF - EFU</v>
          </cell>
          <cell r="C38" t="str">
            <v>28</v>
          </cell>
          <cell r="D38" t="str">
            <v>845</v>
          </cell>
          <cell r="E38" t="str">
            <v>0903</v>
          </cell>
          <cell r="F38" t="str">
            <v>OPERACOES ESPECIAIS: TRANSFERENCIAS CONSTITUCIONAIS E AS DEC</v>
          </cell>
          <cell r="G38" t="str">
            <v>00RC</v>
          </cell>
          <cell r="H38" t="str">
            <v>ANTECIPACAO DE PAGAMENTO DE HONORARIOS PERICIAIS EM ACOES QU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M38">
            <v>51371022</v>
          </cell>
          <cell r="O38">
            <v>51371022</v>
          </cell>
          <cell r="P38">
            <v>14077491.119999999</v>
          </cell>
          <cell r="Q38">
            <v>14059906.119999999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5.1406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43770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0569.4224</v>
      </c>
      <c r="E10" s="38" t="str">
        <f>+'[1]Access-Nov'!F10</f>
        <v>PRESTACAO JURISDICIONAL NA JUSTICA FEDERAL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ORDINARIOS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</f>
        <v>22088398.91</v>
      </c>
      <c r="Q10" s="45">
        <f>'[1]Access-Nov'!N10</f>
        <v>0</v>
      </c>
      <c r="R10" s="45">
        <f>N10-O10+P10+Q10</f>
        <v>22088398.91</v>
      </c>
      <c r="S10" s="45">
        <f>'[1]Access-Nov'!O10</f>
        <v>21945182.91</v>
      </c>
      <c r="T10" s="46">
        <f>IF(R10&gt;0,S10/R10,0)</f>
        <v>0.99351623444580395</v>
      </c>
      <c r="U10" s="45">
        <f>'[1]Access-Nov'!P10</f>
        <v>21505236.579999998</v>
      </c>
      <c r="V10" s="46">
        <f>IF(R10&gt;0,U10/R10,0)</f>
        <v>0.97359870525808057</v>
      </c>
      <c r="W10" s="45">
        <f>'[1]Access-Nov'!Q10</f>
        <v>21505118.48</v>
      </c>
      <c r="X10" s="46">
        <f>IF(R10&gt;0,W10/R10,0)</f>
        <v>0.97359335856000262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0569.4257</v>
      </c>
      <c r="E11" s="48" t="str">
        <f>+'[1]Access-Nov'!F11</f>
        <v>PRESTACAO JURISDICIONAL NA JUSTICA FEDERAL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ORDINARIOS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'[1]Access-Nov'!M11</f>
        <v>15294959</v>
      </c>
      <c r="Q11" s="52">
        <f>'[1]Access-Nov'!N11</f>
        <v>0</v>
      </c>
      <c r="R11" s="52">
        <f t="shared" ref="R11:R38" si="0">N11-O11+P11+Q11</f>
        <v>15294959</v>
      </c>
      <c r="S11" s="52">
        <f>'[1]Access-Nov'!O11</f>
        <v>12115701.720000001</v>
      </c>
      <c r="T11" s="53">
        <f t="shared" ref="T11:T39" si="1">IF(R11&gt;0,S11/R11,0)</f>
        <v>0.79213692040625938</v>
      </c>
      <c r="U11" s="52">
        <f>'[1]Access-Nov'!P11</f>
        <v>1225816.3700000001</v>
      </c>
      <c r="V11" s="53">
        <f t="shared" ref="V11:V39" si="2">IF(R11&gt;0,U11/R11,0)</f>
        <v>8.0145122978100183E-2</v>
      </c>
      <c r="W11" s="52">
        <f>'[1]Access-Nov'!Q11</f>
        <v>955541.13</v>
      </c>
      <c r="X11" s="53">
        <f t="shared" ref="X11:X39" si="3">IF(R11&gt;0,W11/R11,0)</f>
        <v>6.2474252464488463E-2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0569.4257</v>
      </c>
      <c r="E12" s="48" t="str">
        <f>+'[1]Access-Nov'!F12</f>
        <v>PRESTACAO JURISDICIONAL NA JUSTICA FEDERAL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ORDINARIOS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'[1]Access-Nov'!M12</f>
        <v>152399558</v>
      </c>
      <c r="Q12" s="52">
        <f>'[1]Access-Nov'!N12</f>
        <v>0</v>
      </c>
      <c r="R12" s="52">
        <f t="shared" si="0"/>
        <v>152399558</v>
      </c>
      <c r="S12" s="52">
        <f>'[1]Access-Nov'!O12</f>
        <v>148338321.66999999</v>
      </c>
      <c r="T12" s="53">
        <f t="shared" si="1"/>
        <v>0.97335139036295626</v>
      </c>
      <c r="U12" s="52">
        <f>'[1]Access-Nov'!P12</f>
        <v>111619592.87</v>
      </c>
      <c r="V12" s="53">
        <f t="shared" si="2"/>
        <v>0.73241415089930906</v>
      </c>
      <c r="W12" s="52">
        <f>'[1]Access-Nov'!Q12</f>
        <v>110098264.18000001</v>
      </c>
      <c r="X12" s="53">
        <f t="shared" si="3"/>
        <v>0.72243165022827693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0569.4257</v>
      </c>
      <c r="E13" s="48" t="str">
        <f>+'[1]Access-Nov'!F13</f>
        <v>PRESTACAO JURISDICIONAL NA JUSTICA FEDERAL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0181</v>
      </c>
      <c r="I13" s="48" t="str">
        <f>+'[1]Access-Nov'!K13</f>
        <v>RECURSOS DE CONVENIOS</v>
      </c>
      <c r="J13" s="47" t="str">
        <f>+'[1]Access-Nov'!L13</f>
        <v>4</v>
      </c>
      <c r="K13" s="52"/>
      <c r="L13" s="52"/>
      <c r="M13" s="52"/>
      <c r="N13" s="50">
        <v>0</v>
      </c>
      <c r="O13" s="52"/>
      <c r="P13" s="52">
        <f>'[1]Access-Nov'!M13</f>
        <v>7316611</v>
      </c>
      <c r="Q13" s="52">
        <f>'[1]Access-Nov'!N13</f>
        <v>0</v>
      </c>
      <c r="R13" s="52">
        <f t="shared" si="0"/>
        <v>7316611</v>
      </c>
      <c r="S13" s="52">
        <f>'[1]Access-Nov'!O13</f>
        <v>7313609.5</v>
      </c>
      <c r="T13" s="53">
        <f t="shared" si="1"/>
        <v>0.99958976908844821</v>
      </c>
      <c r="U13" s="52">
        <f>'[1]Access-Nov'!P13</f>
        <v>3603143.7</v>
      </c>
      <c r="V13" s="53">
        <f t="shared" si="2"/>
        <v>0.4924607444621561</v>
      </c>
      <c r="W13" s="52">
        <f>'[1]Access-Nov'!Q13</f>
        <v>3603143.7</v>
      </c>
      <c r="X13" s="53">
        <f t="shared" si="3"/>
        <v>0.4924607444621561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02.061</v>
      </c>
      <c r="D14" s="47" t="str">
        <f>CONCATENATE('[1]Access-Nov'!E14,".",'[1]Access-Nov'!G14)</f>
        <v>0569.4257</v>
      </c>
      <c r="E14" s="48" t="str">
        <f>+'[1]Access-Nov'!F14</f>
        <v>PRESTACAO JURISDICIONAL NA JUSTICA FEDERAL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0181</v>
      </c>
      <c r="I14" s="48" t="str">
        <f>+'[1]Access-Nov'!K14</f>
        <v>RECURSOS DE CONVENIOS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'[1]Access-Nov'!M14</f>
        <v>4254728</v>
      </c>
      <c r="Q14" s="52">
        <f>'[1]Access-Nov'!N14</f>
        <v>0</v>
      </c>
      <c r="R14" s="52">
        <f t="shared" si="0"/>
        <v>4254728</v>
      </c>
      <c r="S14" s="52">
        <f>'[1]Access-Nov'!O14</f>
        <v>4254553.97</v>
      </c>
      <c r="T14" s="53">
        <f t="shared" si="1"/>
        <v>0.99995909726779242</v>
      </c>
      <c r="U14" s="52">
        <f>'[1]Access-Nov'!P14</f>
        <v>2943996.83</v>
      </c>
      <c r="V14" s="53">
        <f t="shared" si="2"/>
        <v>0.69193537871281086</v>
      </c>
      <c r="W14" s="52">
        <f>'[1]Access-Nov'!Q14</f>
        <v>2886043.39</v>
      </c>
      <c r="X14" s="53">
        <f t="shared" si="3"/>
        <v>0.67831442809035036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02.122</v>
      </c>
      <c r="D15" s="47" t="str">
        <f>CONCATENATE('[1]Access-Nov'!E15,".",'[1]Access-Nov'!G15)</f>
        <v>0569.11RQ</v>
      </c>
      <c r="E15" s="48" t="str">
        <f>+'[1]Access-Nov'!F15</f>
        <v>PRESTACAO JURISDICIONAL NA JUSTICA FEDERAL</v>
      </c>
      <c r="F15" s="48" t="str">
        <f>+'[1]Access-Nov'!H15</f>
        <v>REFORMA DO FORUM FEDERAL DE EXECUCOES FISCAIS DE SAO PAULO -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ORDINARIOS</v>
      </c>
      <c r="J15" s="47" t="str">
        <f>+'[1]Access-Nov'!L15</f>
        <v>4</v>
      </c>
      <c r="K15" s="50"/>
      <c r="L15" s="50"/>
      <c r="M15" s="50"/>
      <c r="N15" s="50">
        <v>0</v>
      </c>
      <c r="O15" s="50"/>
      <c r="P15" s="52">
        <f>'[1]Access-Nov'!M15</f>
        <v>1330000</v>
      </c>
      <c r="Q15" s="52">
        <f>'[1]Access-Nov'!N15</f>
        <v>0</v>
      </c>
      <c r="R15" s="52">
        <f t="shared" si="0"/>
        <v>1330000</v>
      </c>
      <c r="S15" s="52">
        <f>'[1]Access-Nov'!O15</f>
        <v>0</v>
      </c>
      <c r="T15" s="53">
        <f t="shared" si="1"/>
        <v>0</v>
      </c>
      <c r="U15" s="52">
        <f>'[1]Access-Nov'!P15</f>
        <v>0</v>
      </c>
      <c r="V15" s="53">
        <f t="shared" si="2"/>
        <v>0</v>
      </c>
      <c r="W15" s="52">
        <f>'[1]Access-Nov'!Q15</f>
        <v>0</v>
      </c>
      <c r="X15" s="53">
        <f t="shared" si="3"/>
        <v>0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0569.12S9</v>
      </c>
      <c r="E16" s="48" t="str">
        <f>+'[1]Access-Nov'!F16</f>
        <v>PRESTACAO JURISDICIONAL NA JUSTICA FEDERAL</v>
      </c>
      <c r="F16" s="48" t="str">
        <f>+'[1]Access-Nov'!H16</f>
        <v>REFORMA DO FORUM FEDERAL CRIMINAL E PREVIDENCIARIO DE SAO PA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ORDINARIOS</v>
      </c>
      <c r="J16" s="47" t="str">
        <f>+'[1]Access-Nov'!L16</f>
        <v>4</v>
      </c>
      <c r="K16" s="52"/>
      <c r="L16" s="52"/>
      <c r="M16" s="52"/>
      <c r="N16" s="50">
        <v>0</v>
      </c>
      <c r="O16" s="52"/>
      <c r="P16" s="52">
        <f>'[1]Access-Nov'!M16</f>
        <v>1839600</v>
      </c>
      <c r="Q16" s="52">
        <f>'[1]Access-Nov'!N16</f>
        <v>0</v>
      </c>
      <c r="R16" s="52">
        <f t="shared" si="0"/>
        <v>1839600</v>
      </c>
      <c r="S16" s="52">
        <f>'[1]Access-Nov'!O16</f>
        <v>1159595.02</v>
      </c>
      <c r="T16" s="53">
        <f t="shared" si="1"/>
        <v>0.63035171776473142</v>
      </c>
      <c r="U16" s="52">
        <f>'[1]Access-Nov'!P16</f>
        <v>106580.45</v>
      </c>
      <c r="V16" s="53">
        <f t="shared" si="2"/>
        <v>5.7936752554903236E-2</v>
      </c>
      <c r="W16" s="52">
        <f>'[1]Access-Nov'!Q16</f>
        <v>106580.45</v>
      </c>
      <c r="X16" s="53">
        <f t="shared" si="3"/>
        <v>5.7936752554903236E-2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0569.13FR</v>
      </c>
      <c r="E17" s="48" t="str">
        <f>+'[1]Access-Nov'!F17</f>
        <v>PRESTACAO JURISDICIONAL NA JUSTICA FEDERAL</v>
      </c>
      <c r="F17" s="48" t="str">
        <f>+'[1]Access-Nov'!H17</f>
        <v>REFORMA DO FORUM FEDERAL DE RIBEIRAO PRETO - SP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ORDINARIOS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</f>
        <v>840000</v>
      </c>
      <c r="Q17" s="52">
        <f>'[1]Access-Nov'!N17</f>
        <v>0</v>
      </c>
      <c r="R17" s="52">
        <f t="shared" si="0"/>
        <v>840000</v>
      </c>
      <c r="S17" s="52">
        <f>'[1]Access-Nov'!O17</f>
        <v>349319.75</v>
      </c>
      <c r="T17" s="53">
        <f t="shared" si="1"/>
        <v>0.41585684523809524</v>
      </c>
      <c r="U17" s="52">
        <f>'[1]Access-Nov'!P17</f>
        <v>0</v>
      </c>
      <c r="V17" s="53">
        <f t="shared" si="2"/>
        <v>0</v>
      </c>
      <c r="W17" s="52">
        <f>'[1]Access-Nov'!Q17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02.122</v>
      </c>
      <c r="D18" s="47" t="str">
        <f>CONCATENATE('[1]Access-Nov'!E18,".",'[1]Access-Nov'!G18)</f>
        <v>0569.14YN</v>
      </c>
      <c r="E18" s="48" t="str">
        <f>+'[1]Access-Nov'!F18</f>
        <v>PRESTACAO JURISDICIONAL NA JUSTICA FEDERAL</v>
      </c>
      <c r="F18" s="48" t="str">
        <f>+'[1]Access-Nov'!H18</f>
        <v>REFORMA DO FORUM FEDERAL CIVEL DE SAO PAULO - SP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ORDINARIOS</v>
      </c>
      <c r="J18" s="47" t="str">
        <f>+'[1]Access-Nov'!L18</f>
        <v>4</v>
      </c>
      <c r="K18" s="52"/>
      <c r="L18" s="52"/>
      <c r="M18" s="52"/>
      <c r="N18" s="50">
        <v>0</v>
      </c>
      <c r="O18" s="52"/>
      <c r="P18" s="52">
        <f>'[1]Access-Nov'!M18</f>
        <v>399400</v>
      </c>
      <c r="Q18" s="52">
        <f>'[1]Access-Nov'!N18</f>
        <v>0</v>
      </c>
      <c r="R18" s="52">
        <f t="shared" si="0"/>
        <v>399400</v>
      </c>
      <c r="S18" s="52">
        <f>'[1]Access-Nov'!O18</f>
        <v>399400</v>
      </c>
      <c r="T18" s="53">
        <f t="shared" si="1"/>
        <v>1</v>
      </c>
      <c r="U18" s="52">
        <f>'[1]Access-Nov'!P18</f>
        <v>142034.01</v>
      </c>
      <c r="V18" s="53">
        <f t="shared" si="2"/>
        <v>0.35561845267901854</v>
      </c>
      <c r="W18" s="52">
        <f>'[1]Access-Nov'!Q18</f>
        <v>142034.01</v>
      </c>
      <c r="X18" s="53">
        <f t="shared" si="3"/>
        <v>0.35561845267901854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02.122</v>
      </c>
      <c r="D19" s="47" t="str">
        <f>CONCATENATE('[1]Access-Nov'!E19,".",'[1]Access-Nov'!G19)</f>
        <v>0569.14YO</v>
      </c>
      <c r="E19" s="48" t="str">
        <f>+'[1]Access-Nov'!F19</f>
        <v>PRESTACAO JURISDICIONAL NA JUSTICA FEDERAL</v>
      </c>
      <c r="F19" s="48" t="str">
        <f>+'[1]Access-Nov'!H19</f>
        <v>REFORMA DA SEDE ADMINISTRATIVA DA JUSTICA FEDERAL DE SAO PAU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ORDINARIOS</v>
      </c>
      <c r="J19" s="47" t="str">
        <f>+'[1]Access-Nov'!L19</f>
        <v>4</v>
      </c>
      <c r="K19" s="52"/>
      <c r="L19" s="52"/>
      <c r="M19" s="52"/>
      <c r="N19" s="50">
        <v>0</v>
      </c>
      <c r="O19" s="52"/>
      <c r="P19" s="52">
        <f>'[1]Access-Nov'!M19</f>
        <v>312000</v>
      </c>
      <c r="Q19" s="52">
        <f>'[1]Access-Nov'!N19</f>
        <v>0</v>
      </c>
      <c r="R19" s="52">
        <f t="shared" si="0"/>
        <v>312000</v>
      </c>
      <c r="S19" s="52">
        <f>'[1]Access-Nov'!O19</f>
        <v>0</v>
      </c>
      <c r="T19" s="53">
        <f t="shared" si="1"/>
        <v>0</v>
      </c>
      <c r="U19" s="52">
        <f>'[1]Access-Nov'!P19</f>
        <v>0</v>
      </c>
      <c r="V19" s="53">
        <f t="shared" si="2"/>
        <v>0</v>
      </c>
      <c r="W19" s="52">
        <f>'[1]Access-Nov'!Q19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02.122</v>
      </c>
      <c r="D20" s="47" t="str">
        <f>CONCATENATE('[1]Access-Nov'!E20,".",'[1]Access-Nov'!G20)</f>
        <v>0569.158T</v>
      </c>
      <c r="E20" s="48" t="str">
        <f>+'[1]Access-Nov'!F20</f>
        <v>PRESTACAO JURISDICIONAL NA JUSTICA FEDERAL</v>
      </c>
      <c r="F20" s="48" t="str">
        <f>+'[1]Access-Nov'!H20</f>
        <v>REFORMA DO JUIZADO ESPECIAL FEDERAL DE SAO PAULO - SP - 2. E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ORDINARIOS</v>
      </c>
      <c r="J20" s="47" t="str">
        <f>+'[1]Access-Nov'!L20</f>
        <v>4</v>
      </c>
      <c r="K20" s="52"/>
      <c r="L20" s="52"/>
      <c r="M20" s="52"/>
      <c r="N20" s="50">
        <v>0</v>
      </c>
      <c r="O20" s="52"/>
      <c r="P20" s="52">
        <f>'[1]Access-Nov'!M20</f>
        <v>1741000</v>
      </c>
      <c r="Q20" s="52">
        <f>'[1]Access-Nov'!N20</f>
        <v>0</v>
      </c>
      <c r="R20" s="52">
        <f t="shared" si="0"/>
        <v>1741000</v>
      </c>
      <c r="S20" s="52">
        <f>'[1]Access-Nov'!O20</f>
        <v>637606.6</v>
      </c>
      <c r="T20" s="53">
        <f t="shared" si="1"/>
        <v>0.36623009764503156</v>
      </c>
      <c r="U20" s="52">
        <f>'[1]Access-Nov'!P20</f>
        <v>0</v>
      </c>
      <c r="V20" s="53">
        <f t="shared" si="2"/>
        <v>0</v>
      </c>
      <c r="W20" s="52">
        <f>'[1]Access-Nov'!Q20</f>
        <v>0</v>
      </c>
      <c r="X20" s="53">
        <f t="shared" si="3"/>
        <v>0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02.122</v>
      </c>
      <c r="D21" s="47" t="str">
        <f>CONCATENATE('[1]Access-Nov'!E21,".",'[1]Access-Nov'!G21)</f>
        <v>0569.15FY</v>
      </c>
      <c r="E21" s="48" t="str">
        <f>+'[1]Access-Nov'!F21</f>
        <v>PRESTACAO JURISDICIONAL NA JUSTICA FEDERAL</v>
      </c>
      <c r="F21" s="48" t="str">
        <f>+'[1]Access-Nov'!H21</f>
        <v>REFORMA DO FORUM FEDERAL DE SAO JOSE DO RIO PRETO - SP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ORDINARIOS</v>
      </c>
      <c r="J21" s="47" t="str">
        <f>+'[1]Access-Nov'!L21</f>
        <v>4</v>
      </c>
      <c r="K21" s="52"/>
      <c r="L21" s="52"/>
      <c r="M21" s="52"/>
      <c r="N21" s="50">
        <v>0</v>
      </c>
      <c r="O21" s="52"/>
      <c r="P21" s="52">
        <f>'[1]Access-Nov'!M21</f>
        <v>20000</v>
      </c>
      <c r="Q21" s="52">
        <f>'[1]Access-Nov'!N21</f>
        <v>0</v>
      </c>
      <c r="R21" s="52">
        <f t="shared" si="0"/>
        <v>20000</v>
      </c>
      <c r="S21" s="52">
        <f>'[1]Access-Nov'!O21</f>
        <v>0</v>
      </c>
      <c r="T21" s="53">
        <f t="shared" si="1"/>
        <v>0</v>
      </c>
      <c r="U21" s="52">
        <f>'[1]Access-Nov'!P21</f>
        <v>0</v>
      </c>
      <c r="V21" s="53">
        <f t="shared" si="2"/>
        <v>0</v>
      </c>
      <c r="W21" s="52">
        <f>'[1]Access-Nov'!Q21</f>
        <v>0</v>
      </c>
      <c r="X21" s="53">
        <f t="shared" si="3"/>
        <v>0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02.122</v>
      </c>
      <c r="D22" s="47" t="str">
        <f>CONCATENATE('[1]Access-Nov'!E22,".",'[1]Access-Nov'!G22)</f>
        <v>0569.15FZ</v>
      </c>
      <c r="E22" s="48" t="str">
        <f>+'[1]Access-Nov'!F22</f>
        <v>PRESTACAO JURISDICIONAL NA JUSTICA FEDERAL</v>
      </c>
      <c r="F22" s="48" t="str">
        <f>+'[1]Access-Nov'!H22</f>
        <v>REFORMA DO FORUM FEDERAL DE PRESIDENTE PRUDENTE - SP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ORDINARIOS</v>
      </c>
      <c r="J22" s="47" t="str">
        <f>+'[1]Access-Nov'!L22</f>
        <v>4</v>
      </c>
      <c r="K22" s="52"/>
      <c r="L22" s="52"/>
      <c r="M22" s="52"/>
      <c r="N22" s="50">
        <v>0</v>
      </c>
      <c r="O22" s="52"/>
      <c r="P22" s="52">
        <f>'[1]Access-Nov'!M22</f>
        <v>170000</v>
      </c>
      <c r="Q22" s="52">
        <f>'[1]Access-Nov'!N22</f>
        <v>0</v>
      </c>
      <c r="R22" s="52">
        <f t="shared" si="0"/>
        <v>170000</v>
      </c>
      <c r="S22" s="52">
        <f>'[1]Access-Nov'!O22</f>
        <v>0</v>
      </c>
      <c r="T22" s="53">
        <f t="shared" si="1"/>
        <v>0</v>
      </c>
      <c r="U22" s="52">
        <f>'[1]Access-Nov'!P22</f>
        <v>0</v>
      </c>
      <c r="V22" s="53">
        <f t="shared" si="2"/>
        <v>0</v>
      </c>
      <c r="W22" s="52">
        <f>'[1]Access-Nov'!Q22</f>
        <v>0</v>
      </c>
      <c r="X22" s="53">
        <f t="shared" si="3"/>
        <v>0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02.122</v>
      </c>
      <c r="D23" s="47" t="str">
        <f>CONCATENATE('[1]Access-Nov'!E23,".",'[1]Access-Nov'!G23)</f>
        <v>0569.15G0</v>
      </c>
      <c r="E23" s="48" t="str">
        <f>+'[1]Access-Nov'!F23</f>
        <v>PRESTACAO JURISDICIONAL NA JUSTICA FEDERAL</v>
      </c>
      <c r="F23" s="48" t="str">
        <f>+'[1]Access-Nov'!H23</f>
        <v>REFORMA DO FORUM FEDERAL DE ARACATUBA - SP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ORDINARIOS</v>
      </c>
      <c r="J23" s="47" t="str">
        <f>+'[1]Access-Nov'!L23</f>
        <v>4</v>
      </c>
      <c r="K23" s="52"/>
      <c r="L23" s="52"/>
      <c r="M23" s="52"/>
      <c r="N23" s="50">
        <v>0</v>
      </c>
      <c r="O23" s="52"/>
      <c r="P23" s="52">
        <f>'[1]Access-Nov'!M23</f>
        <v>40000</v>
      </c>
      <c r="Q23" s="52">
        <f>'[1]Access-Nov'!N23</f>
        <v>0</v>
      </c>
      <c r="R23" s="52">
        <f t="shared" si="0"/>
        <v>40000</v>
      </c>
      <c r="S23" s="52">
        <f>'[1]Access-Nov'!O23</f>
        <v>0</v>
      </c>
      <c r="T23" s="53">
        <f t="shared" si="1"/>
        <v>0</v>
      </c>
      <c r="U23" s="52">
        <f>'[1]Access-Nov'!P23</f>
        <v>0</v>
      </c>
      <c r="V23" s="53">
        <f t="shared" si="2"/>
        <v>0</v>
      </c>
      <c r="W23" s="52">
        <f>'[1]Access-Nov'!Q23</f>
        <v>0</v>
      </c>
      <c r="X23" s="53">
        <f t="shared" si="3"/>
        <v>0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02.122</v>
      </c>
      <c r="D24" s="47" t="str">
        <f>CONCATENATE('[1]Access-Nov'!E24,".",'[1]Access-Nov'!G24)</f>
        <v>0569.15NX</v>
      </c>
      <c r="E24" s="48" t="str">
        <f>+'[1]Access-Nov'!F24</f>
        <v>PRESTACAO JURISDICIONAL NA JUSTICA FEDERAL</v>
      </c>
      <c r="F24" s="48" t="str">
        <f>+'[1]Access-Nov'!H24</f>
        <v>REFORMA DO FORUM FEDERAL DE SANTOS - SP</v>
      </c>
      <c r="G24" s="47" t="str">
        <f>IF('[1]Access-Nov'!I24="1","F","S")</f>
        <v>F</v>
      </c>
      <c r="H24" s="47" t="str">
        <f>+'[1]Access-Nov'!J24</f>
        <v>0100</v>
      </c>
      <c r="I24" s="48" t="str">
        <f>+'[1]Access-Nov'!K24</f>
        <v>RECURSOS ORDINARIOS</v>
      </c>
      <c r="J24" s="47" t="str">
        <f>+'[1]Access-Nov'!L24</f>
        <v>4</v>
      </c>
      <c r="K24" s="52"/>
      <c r="L24" s="52"/>
      <c r="M24" s="52"/>
      <c r="N24" s="50">
        <v>0</v>
      </c>
      <c r="O24" s="52"/>
      <c r="P24" s="52">
        <f>'[1]Access-Nov'!M24</f>
        <v>1080000</v>
      </c>
      <c r="Q24" s="52">
        <f>'[1]Access-Nov'!N24</f>
        <v>0</v>
      </c>
      <c r="R24" s="52">
        <f t="shared" si="0"/>
        <v>1080000</v>
      </c>
      <c r="S24" s="52">
        <f>'[1]Access-Nov'!O24</f>
        <v>0</v>
      </c>
      <c r="T24" s="53">
        <f t="shared" si="1"/>
        <v>0</v>
      </c>
      <c r="U24" s="52">
        <f>'[1]Access-Nov'!P24</f>
        <v>0</v>
      </c>
      <c r="V24" s="53">
        <f t="shared" si="2"/>
        <v>0</v>
      </c>
      <c r="W24" s="52">
        <f>'[1]Access-Nov'!Q24</f>
        <v>0</v>
      </c>
      <c r="X24" s="53">
        <f t="shared" si="3"/>
        <v>0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02.122</v>
      </c>
      <c r="D25" s="47" t="str">
        <f>CONCATENATE('[1]Access-Nov'!E25,".",'[1]Access-Nov'!G25)</f>
        <v>0569.15QA</v>
      </c>
      <c r="E25" s="48" t="str">
        <f>+'[1]Access-Nov'!F25</f>
        <v>PRESTACAO JURISDICIONAL NA JUSTICA FEDERAL</v>
      </c>
      <c r="F25" s="48" t="str">
        <f>+'[1]Access-Nov'!H25</f>
        <v>REFORMA DO FORUM FEDERAL DE BARUERI - SP</v>
      </c>
      <c r="G25" s="47" t="str">
        <f>IF('[1]Access-Nov'!I25="1","F","S")</f>
        <v>F</v>
      </c>
      <c r="H25" s="47" t="str">
        <f>+'[1]Access-Nov'!J25</f>
        <v>0100</v>
      </c>
      <c r="I25" s="48" t="str">
        <f>+'[1]Access-Nov'!K25</f>
        <v>RECURSOS ORDINARIOS</v>
      </c>
      <c r="J25" s="47" t="str">
        <f>+'[1]Access-Nov'!L25</f>
        <v>4</v>
      </c>
      <c r="K25" s="52"/>
      <c r="L25" s="52"/>
      <c r="M25" s="52"/>
      <c r="N25" s="50">
        <v>0</v>
      </c>
      <c r="O25" s="52"/>
      <c r="P25" s="52">
        <f>'[1]Access-Nov'!M25</f>
        <v>170000</v>
      </c>
      <c r="Q25" s="52">
        <f>'[1]Access-Nov'!N25</f>
        <v>0</v>
      </c>
      <c r="R25" s="52">
        <f t="shared" si="0"/>
        <v>170000</v>
      </c>
      <c r="S25" s="52">
        <f>'[1]Access-Nov'!O25</f>
        <v>124454.74</v>
      </c>
      <c r="T25" s="53">
        <f t="shared" si="1"/>
        <v>0.73208670588235292</v>
      </c>
      <c r="U25" s="52">
        <f>'[1]Access-Nov'!P25</f>
        <v>0</v>
      </c>
      <c r="V25" s="53">
        <f t="shared" si="2"/>
        <v>0</v>
      </c>
      <c r="W25" s="52">
        <f>'[1]Access-Nov'!Q25</f>
        <v>0</v>
      </c>
      <c r="X25" s="53">
        <f t="shared" si="3"/>
        <v>0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02.122</v>
      </c>
      <c r="D26" s="47" t="str">
        <f>CONCATENATE('[1]Access-Nov'!E26,".",'[1]Access-Nov'!G26)</f>
        <v>0569.15QA</v>
      </c>
      <c r="E26" s="48" t="str">
        <f>+'[1]Access-Nov'!F26</f>
        <v>PRESTACAO JURISDICIONAL NA JUSTICA FEDERAL</v>
      </c>
      <c r="F26" s="48" t="str">
        <f>+'[1]Access-Nov'!H26</f>
        <v>REFORMA DO FORUM FEDERAL DE BARUERI - SP</v>
      </c>
      <c r="G26" s="47" t="str">
        <f>IF('[1]Access-Nov'!I26="1","F","S")</f>
        <v>F</v>
      </c>
      <c r="H26" s="47" t="str">
        <f>+'[1]Access-Nov'!J26</f>
        <v>0300</v>
      </c>
      <c r="I26" s="48" t="str">
        <f>+'[1]Access-Nov'!K26</f>
        <v>RECURSOS ORDINARIOS</v>
      </c>
      <c r="J26" s="47" t="str">
        <f>+'[1]Access-Nov'!L26</f>
        <v>4</v>
      </c>
      <c r="K26" s="52"/>
      <c r="L26" s="52"/>
      <c r="M26" s="52"/>
      <c r="N26" s="50">
        <v>0</v>
      </c>
      <c r="O26" s="52"/>
      <c r="P26" s="52">
        <f>'[1]Access-Nov'!M26</f>
        <v>580000</v>
      </c>
      <c r="Q26" s="52">
        <f>'[1]Access-Nov'!N26</f>
        <v>0</v>
      </c>
      <c r="R26" s="52">
        <f t="shared" si="0"/>
        <v>580000</v>
      </c>
      <c r="S26" s="52">
        <f>'[1]Access-Nov'!O26</f>
        <v>0</v>
      </c>
      <c r="T26" s="53">
        <f t="shared" si="1"/>
        <v>0</v>
      </c>
      <c r="U26" s="52">
        <f>'[1]Access-Nov'!P26</f>
        <v>0</v>
      </c>
      <c r="V26" s="53">
        <f t="shared" si="2"/>
        <v>0</v>
      </c>
      <c r="W26" s="52">
        <f>'[1]Access-Nov'!Q26</f>
        <v>0</v>
      </c>
      <c r="X26" s="53">
        <f t="shared" si="3"/>
        <v>0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CONCATENATE('[1]Access-Nov'!C27,".",'[1]Access-Nov'!D27)</f>
        <v>02.122</v>
      </c>
      <c r="D27" s="47" t="str">
        <f>CONCATENATE('[1]Access-Nov'!E27,".",'[1]Access-Nov'!G27)</f>
        <v>0569.20TP</v>
      </c>
      <c r="E27" s="48" t="str">
        <f>+'[1]Access-Nov'!F27</f>
        <v>PRESTACAO JURISDICIONAL NA JUSTICA FEDERAL</v>
      </c>
      <c r="F27" s="48" t="str">
        <f>+'[1]Access-Nov'!H27</f>
        <v>ATIVOS CIVIS DA UNIAO</v>
      </c>
      <c r="G27" s="47" t="str">
        <f>IF('[1]Access-Nov'!I27="1","F","S")</f>
        <v>F</v>
      </c>
      <c r="H27" s="47" t="str">
        <f>+'[1]Access-Nov'!J27</f>
        <v>0100</v>
      </c>
      <c r="I27" s="48" t="str">
        <f>+'[1]Access-Nov'!K27</f>
        <v>RECURSOS ORDINARIOS</v>
      </c>
      <c r="J27" s="47" t="str">
        <f>+'[1]Access-Nov'!L27</f>
        <v>1</v>
      </c>
      <c r="K27" s="52"/>
      <c r="L27" s="52"/>
      <c r="M27" s="52"/>
      <c r="N27" s="50">
        <v>0</v>
      </c>
      <c r="O27" s="52"/>
      <c r="P27" s="52">
        <f>'[1]Access-Nov'!M27</f>
        <v>1030791396.15</v>
      </c>
      <c r="Q27" s="52">
        <f>'[1]Access-Nov'!N27</f>
        <v>0</v>
      </c>
      <c r="R27" s="52">
        <f t="shared" si="0"/>
        <v>1030791396.15</v>
      </c>
      <c r="S27" s="52">
        <f>'[1]Access-Nov'!O27</f>
        <v>1030725327.54</v>
      </c>
      <c r="T27" s="53">
        <f t="shared" si="1"/>
        <v>0.99993590496559559</v>
      </c>
      <c r="U27" s="52">
        <f>'[1]Access-Nov'!P27</f>
        <v>1030725327.54</v>
      </c>
      <c r="V27" s="53">
        <f t="shared" si="2"/>
        <v>0.99993590496559559</v>
      </c>
      <c r="W27" s="52">
        <f>'[1]Access-Nov'!Q27</f>
        <v>1030039781.26</v>
      </c>
      <c r="X27" s="53">
        <f t="shared" si="3"/>
        <v>0.99927083705509445</v>
      </c>
    </row>
    <row r="28" spans="1:24" ht="30.75" customHeight="1" x14ac:dyDescent="0.2">
      <c r="A28" s="47" t="str">
        <f>+'[1]Access-Nov'!A28</f>
        <v>12101</v>
      </c>
      <c r="B28" s="48" t="str">
        <f>+'[1]Access-Nov'!B28</f>
        <v>JUSTICA FEDERAL DE PRIMEIRO GRAU</v>
      </c>
      <c r="C28" s="47" t="str">
        <f>CONCATENATE('[1]Access-Nov'!C28,".",'[1]Access-Nov'!D28)</f>
        <v>02.122</v>
      </c>
      <c r="D28" s="47" t="str">
        <f>CONCATENATE('[1]Access-Nov'!E28,".",'[1]Access-Nov'!G28)</f>
        <v>0569.216H</v>
      </c>
      <c r="E28" s="48" t="str">
        <f>+'[1]Access-Nov'!F28</f>
        <v>PRESTACAO JURISDICIONAL NA JUSTICA FEDERAL</v>
      </c>
      <c r="F28" s="48" t="str">
        <f>+'[1]Access-Nov'!H28</f>
        <v>AJUDA DE CUSTO PARA MORADIA OU AUXILIO-MORADIA A AGENTES PUB</v>
      </c>
      <c r="G28" s="47" t="str">
        <f>IF('[1]Access-Nov'!I28="1","F","S")</f>
        <v>F</v>
      </c>
      <c r="H28" s="47" t="str">
        <f>+'[1]Access-Nov'!J28</f>
        <v>0100</v>
      </c>
      <c r="I28" s="48" t="str">
        <f>+'[1]Access-Nov'!K28</f>
        <v>RECURSOS ORDINARIOS</v>
      </c>
      <c r="J28" s="47" t="str">
        <f>+'[1]Access-Nov'!L28</f>
        <v>3</v>
      </c>
      <c r="K28" s="52"/>
      <c r="L28" s="52"/>
      <c r="M28" s="52"/>
      <c r="N28" s="50">
        <v>0</v>
      </c>
      <c r="O28" s="52"/>
      <c r="P28" s="52">
        <f>'[1]Access-Nov'!M28</f>
        <v>389563</v>
      </c>
      <c r="Q28" s="52">
        <f>'[1]Access-Nov'!N28</f>
        <v>0</v>
      </c>
      <c r="R28" s="52">
        <f t="shared" si="0"/>
        <v>389563</v>
      </c>
      <c r="S28" s="52">
        <f>'[1]Access-Nov'!O28</f>
        <v>80563.59</v>
      </c>
      <c r="T28" s="53">
        <f t="shared" si="1"/>
        <v>0.20680503538580408</v>
      </c>
      <c r="U28" s="52">
        <f>'[1]Access-Nov'!P28</f>
        <v>78137.350000000006</v>
      </c>
      <c r="V28" s="53">
        <f t="shared" si="2"/>
        <v>0.20057692850707076</v>
      </c>
      <c r="W28" s="52">
        <f>'[1]Access-Nov'!Q28</f>
        <v>78137.350000000006</v>
      </c>
      <c r="X28" s="53">
        <f t="shared" si="3"/>
        <v>0.20057692850707076</v>
      </c>
    </row>
    <row r="29" spans="1:24" ht="30.75" customHeight="1" x14ac:dyDescent="0.2">
      <c r="A29" s="47" t="str">
        <f>+'[1]Access-Nov'!A29</f>
        <v>12101</v>
      </c>
      <c r="B29" s="48" t="str">
        <f>+'[1]Access-Nov'!B29</f>
        <v>JUSTICA FEDERAL DE PRIMEIRO GRAU</v>
      </c>
      <c r="C29" s="47" t="str">
        <f>CONCATENATE('[1]Access-Nov'!C29,".",'[1]Access-Nov'!D29)</f>
        <v>02.131</v>
      </c>
      <c r="D29" s="47" t="str">
        <f>CONCATENATE('[1]Access-Nov'!E29,".",'[1]Access-Nov'!G29)</f>
        <v>0569.219I</v>
      </c>
      <c r="E29" s="48" t="str">
        <f>+'[1]Access-Nov'!F29</f>
        <v>PRESTACAO JURISDICIONAL NA JUSTICA FEDERAL</v>
      </c>
      <c r="F29" s="48" t="str">
        <f>+'[1]Access-Nov'!H29</f>
        <v>PUBLICIDADE INSTITUCIONAL E DE UTILIDADE PUBLICA</v>
      </c>
      <c r="G29" s="47" t="str">
        <f>IF('[1]Access-Nov'!I29="1","F","S")</f>
        <v>F</v>
      </c>
      <c r="H29" s="47" t="str">
        <f>+'[1]Access-Nov'!J29</f>
        <v>0100</v>
      </c>
      <c r="I29" s="48" t="str">
        <f>+'[1]Access-Nov'!K29</f>
        <v>RECURSOS ORDINARIOS</v>
      </c>
      <c r="J29" s="47" t="str">
        <f>+'[1]Access-Nov'!L29</f>
        <v>4</v>
      </c>
      <c r="K29" s="52"/>
      <c r="L29" s="52"/>
      <c r="M29" s="52"/>
      <c r="N29" s="50">
        <v>0</v>
      </c>
      <c r="O29" s="52"/>
      <c r="P29" s="52">
        <f>'[1]Access-Nov'!M29</f>
        <v>20000</v>
      </c>
      <c r="Q29" s="52">
        <f>'[1]Access-Nov'!N29</f>
        <v>0</v>
      </c>
      <c r="R29" s="52">
        <f t="shared" si="0"/>
        <v>20000</v>
      </c>
      <c r="S29" s="52">
        <f>'[1]Access-Nov'!O29</f>
        <v>0</v>
      </c>
      <c r="T29" s="53">
        <f t="shared" si="1"/>
        <v>0</v>
      </c>
      <c r="U29" s="52">
        <f>'[1]Access-Nov'!P29</f>
        <v>0</v>
      </c>
      <c r="V29" s="53">
        <f t="shared" si="2"/>
        <v>0</v>
      </c>
      <c r="W29" s="52">
        <f>'[1]Access-Nov'!Q29</f>
        <v>0</v>
      </c>
      <c r="X29" s="53">
        <f t="shared" si="3"/>
        <v>0</v>
      </c>
    </row>
    <row r="30" spans="1:24" ht="30.75" customHeight="1" x14ac:dyDescent="0.2">
      <c r="A30" s="47" t="str">
        <f>+'[1]Access-Nov'!A30</f>
        <v>12101</v>
      </c>
      <c r="B30" s="48" t="str">
        <f>+'[1]Access-Nov'!B30</f>
        <v>JUSTICA FEDERAL DE PRIMEIRO GRAU</v>
      </c>
      <c r="C30" s="47" t="str">
        <f>CONCATENATE('[1]Access-Nov'!C30,".",'[1]Access-Nov'!D30)</f>
        <v>02.131</v>
      </c>
      <c r="D30" s="47" t="str">
        <f>CONCATENATE('[1]Access-Nov'!E30,".",'[1]Access-Nov'!G30)</f>
        <v>0569.219I</v>
      </c>
      <c r="E30" s="48" t="str">
        <f>+'[1]Access-Nov'!F30</f>
        <v>PRESTACAO JURISDICIONAL NA JUSTICA FEDERAL</v>
      </c>
      <c r="F30" s="48" t="str">
        <f>+'[1]Access-Nov'!H30</f>
        <v>PUBLICIDADE INSTITUCIONAL E DE UTILIDADE PUBLICA</v>
      </c>
      <c r="G30" s="47" t="str">
        <f>IF('[1]Access-Nov'!I30="1","F","S")</f>
        <v>F</v>
      </c>
      <c r="H30" s="47" t="str">
        <f>+'[1]Access-Nov'!J30</f>
        <v>0100</v>
      </c>
      <c r="I30" s="48" t="str">
        <f>+'[1]Access-Nov'!K30</f>
        <v>RECURSOS ORDINARIOS</v>
      </c>
      <c r="J30" s="47" t="str">
        <f>+'[1]Access-Nov'!L30</f>
        <v>3</v>
      </c>
      <c r="K30" s="52"/>
      <c r="L30" s="52"/>
      <c r="M30" s="52"/>
      <c r="N30" s="50">
        <v>0</v>
      </c>
      <c r="O30" s="52"/>
      <c r="P30" s="52">
        <f>'[1]Access-Nov'!M30</f>
        <v>10000</v>
      </c>
      <c r="Q30" s="52">
        <f>'[1]Access-Nov'!N30</f>
        <v>0</v>
      </c>
      <c r="R30" s="52">
        <f t="shared" si="0"/>
        <v>10000</v>
      </c>
      <c r="S30" s="52">
        <f>'[1]Access-Nov'!O30</f>
        <v>6081.25</v>
      </c>
      <c r="T30" s="53">
        <f t="shared" si="1"/>
        <v>0.60812500000000003</v>
      </c>
      <c r="U30" s="52">
        <f>'[1]Access-Nov'!P30</f>
        <v>4994.08</v>
      </c>
      <c r="V30" s="53">
        <f t="shared" si="2"/>
        <v>0.49940800000000002</v>
      </c>
      <c r="W30" s="52">
        <f>'[1]Access-Nov'!Q30</f>
        <v>4994.08</v>
      </c>
      <c r="X30" s="53">
        <f t="shared" si="3"/>
        <v>0.49940800000000002</v>
      </c>
    </row>
    <row r="31" spans="1:24" ht="30.75" customHeight="1" x14ac:dyDescent="0.2">
      <c r="A31" s="47" t="str">
        <f>+'[1]Access-Nov'!A31</f>
        <v>12101</v>
      </c>
      <c r="B31" s="48" t="str">
        <f>+'[1]Access-Nov'!B31</f>
        <v>JUSTICA FEDERAL DE PRIMEIRO GRAU</v>
      </c>
      <c r="C31" s="47" t="str">
        <f>CONCATENATE('[1]Access-Nov'!C31,".",'[1]Access-Nov'!D31)</f>
        <v>02.301</v>
      </c>
      <c r="D31" s="47" t="str">
        <f>CONCATENATE('[1]Access-Nov'!E31,".",'[1]Access-Nov'!G31)</f>
        <v>0569.2004</v>
      </c>
      <c r="E31" s="48" t="str">
        <f>+'[1]Access-Nov'!F31</f>
        <v>PRESTACAO JURISDICIONAL NA JUSTICA FEDERAL</v>
      </c>
      <c r="F31" s="48" t="str">
        <f>+'[1]Access-Nov'!H31</f>
        <v>ASSISTENCIA MEDICA E ODONTOLOGICA AOS SERVIDORES CIVIS, EMPR</v>
      </c>
      <c r="G31" s="47" t="str">
        <f>IF('[1]Access-Nov'!I31="1","F","S")</f>
        <v>S</v>
      </c>
      <c r="H31" s="47" t="str">
        <f>+'[1]Access-Nov'!J31</f>
        <v>0100</v>
      </c>
      <c r="I31" s="48" t="str">
        <f>+'[1]Access-Nov'!K31</f>
        <v>RECURSOS ORDINARIOS</v>
      </c>
      <c r="J31" s="47" t="str">
        <f>+'[1]Access-Nov'!L31</f>
        <v>3</v>
      </c>
      <c r="K31" s="52"/>
      <c r="L31" s="52"/>
      <c r="M31" s="52"/>
      <c r="N31" s="50">
        <v>0</v>
      </c>
      <c r="O31" s="52"/>
      <c r="P31" s="52">
        <f>'[1]Access-Nov'!M31</f>
        <v>31741125</v>
      </c>
      <c r="Q31" s="52">
        <f>'[1]Access-Nov'!N31</f>
        <v>0</v>
      </c>
      <c r="R31" s="52">
        <f t="shared" si="0"/>
        <v>31741125</v>
      </c>
      <c r="S31" s="52">
        <f>'[1]Access-Nov'!O31</f>
        <v>30575388.66</v>
      </c>
      <c r="T31" s="53">
        <f t="shared" si="1"/>
        <v>0.9632736287702468</v>
      </c>
      <c r="U31" s="52">
        <f>'[1]Access-Nov'!P31</f>
        <v>22649168.370000001</v>
      </c>
      <c r="V31" s="53">
        <f t="shared" si="2"/>
        <v>0.71355909313233234</v>
      </c>
      <c r="W31" s="52">
        <f>'[1]Access-Nov'!Q31</f>
        <v>21997683.440000001</v>
      </c>
      <c r="X31" s="53">
        <f t="shared" si="3"/>
        <v>0.69303414545010622</v>
      </c>
    </row>
    <row r="32" spans="1:24" ht="30.75" customHeight="1" x14ac:dyDescent="0.2">
      <c r="A32" s="47" t="str">
        <f>+'[1]Access-Nov'!A32</f>
        <v>12101</v>
      </c>
      <c r="B32" s="48" t="str">
        <f>+'[1]Access-Nov'!B32</f>
        <v>JUSTICA FEDERAL DE PRIMEIRO GRAU</v>
      </c>
      <c r="C32" s="47" t="str">
        <f>CONCATENATE('[1]Access-Nov'!C32,".",'[1]Access-Nov'!D32)</f>
        <v>02.331</v>
      </c>
      <c r="D32" s="47" t="str">
        <f>CONCATENATE('[1]Access-Nov'!E32,".",'[1]Access-Nov'!G32)</f>
        <v>0569.212B</v>
      </c>
      <c r="E32" s="48" t="str">
        <f>+'[1]Access-Nov'!F32</f>
        <v>PRESTACAO JURISDICIONAL NA JUSTICA FEDERAL</v>
      </c>
      <c r="F32" s="48" t="str">
        <f>+'[1]Access-Nov'!H32</f>
        <v>BENEFICIOS OBRIGATORIOS AOS SERVIDORES CIVIS, EMPREGADOS, MI</v>
      </c>
      <c r="G32" s="47" t="str">
        <f>IF('[1]Access-Nov'!I32="1","F","S")</f>
        <v>F</v>
      </c>
      <c r="H32" s="47" t="str">
        <f>+'[1]Access-Nov'!J32</f>
        <v>0100</v>
      </c>
      <c r="I32" s="48" t="str">
        <f>+'[1]Access-Nov'!K32</f>
        <v>RECURSOS ORDINARIOS</v>
      </c>
      <c r="J32" s="47" t="str">
        <f>+'[1]Access-Nov'!L32</f>
        <v>3</v>
      </c>
      <c r="K32" s="52"/>
      <c r="L32" s="52"/>
      <c r="M32" s="52"/>
      <c r="N32" s="50">
        <v>0</v>
      </c>
      <c r="O32" s="52"/>
      <c r="P32" s="52">
        <f>'[1]Access-Nov'!M32</f>
        <v>58607723.490000002</v>
      </c>
      <c r="Q32" s="52">
        <f>'[1]Access-Nov'!N32</f>
        <v>0</v>
      </c>
      <c r="R32" s="52">
        <f t="shared" si="0"/>
        <v>58607723.490000002</v>
      </c>
      <c r="S32" s="52">
        <f>'[1]Access-Nov'!O32</f>
        <v>57949859.630000003</v>
      </c>
      <c r="T32" s="53">
        <f t="shared" si="1"/>
        <v>0.98877513370550474</v>
      </c>
      <c r="U32" s="52">
        <f>'[1]Access-Nov'!P32</f>
        <v>52739037.740000002</v>
      </c>
      <c r="V32" s="53">
        <f t="shared" si="2"/>
        <v>0.89986497682338151</v>
      </c>
      <c r="W32" s="52">
        <f>'[1]Access-Nov'!Q32</f>
        <v>52717363.57</v>
      </c>
      <c r="X32" s="53">
        <f t="shared" si="3"/>
        <v>0.89949515918315692</v>
      </c>
    </row>
    <row r="33" spans="1:24" ht="30.75" customHeight="1" x14ac:dyDescent="0.2">
      <c r="A33" s="47" t="str">
        <f>+'[1]Access-Nov'!A33</f>
        <v>12101</v>
      </c>
      <c r="B33" s="48" t="str">
        <f>+'[1]Access-Nov'!B33</f>
        <v>JUSTICA FEDERAL DE PRIMEIRO GRAU</v>
      </c>
      <c r="C33" s="47" t="str">
        <f>CONCATENATE('[1]Access-Nov'!C33,".",'[1]Access-Nov'!D33)</f>
        <v>02.846</v>
      </c>
      <c r="D33" s="47" t="str">
        <f>CONCATENATE('[1]Access-Nov'!E33,".",'[1]Access-Nov'!G33)</f>
        <v>0569.09HB</v>
      </c>
      <c r="E33" s="48" t="str">
        <f>+'[1]Access-Nov'!F33</f>
        <v>PRESTACAO JURISDICIONAL NA JUSTICA FEDERAL</v>
      </c>
      <c r="F33" s="48" t="str">
        <f>+'[1]Access-Nov'!H33</f>
        <v>CONTRIBUICAO DA UNIAO, DE SUAS AUTARQUIAS E FUNDACOES PARA O</v>
      </c>
      <c r="G33" s="47" t="str">
        <f>IF('[1]Access-Nov'!I33="1","F","S")</f>
        <v>F</v>
      </c>
      <c r="H33" s="47" t="str">
        <f>+'[1]Access-Nov'!J33</f>
        <v>0100</v>
      </c>
      <c r="I33" s="48" t="str">
        <f>+'[1]Access-Nov'!K33</f>
        <v>RECURSOS ORDINARIOS</v>
      </c>
      <c r="J33" s="47" t="str">
        <f>+'[1]Access-Nov'!L33</f>
        <v>1</v>
      </c>
      <c r="K33" s="52"/>
      <c r="L33" s="52"/>
      <c r="M33" s="52"/>
      <c r="N33" s="50">
        <v>0</v>
      </c>
      <c r="O33" s="52"/>
      <c r="P33" s="52">
        <f>'[1]Access-Nov'!M33</f>
        <v>177545868.11000001</v>
      </c>
      <c r="Q33" s="52">
        <f>'[1]Access-Nov'!N33</f>
        <v>0</v>
      </c>
      <c r="R33" s="52">
        <f t="shared" si="0"/>
        <v>177545868.11000001</v>
      </c>
      <c r="S33" s="52">
        <f>'[1]Access-Nov'!O33</f>
        <v>177545868.11000001</v>
      </c>
      <c r="T33" s="53">
        <f t="shared" si="1"/>
        <v>1</v>
      </c>
      <c r="U33" s="52">
        <f>'[1]Access-Nov'!P33</f>
        <v>177545868.11000001</v>
      </c>
      <c r="V33" s="53">
        <f t="shared" si="2"/>
        <v>1</v>
      </c>
      <c r="W33" s="52">
        <f>'[1]Access-Nov'!Q33</f>
        <v>177545868.11000001</v>
      </c>
      <c r="X33" s="53">
        <f t="shared" si="3"/>
        <v>1</v>
      </c>
    </row>
    <row r="34" spans="1:24" ht="30.75" customHeight="1" x14ac:dyDescent="0.2">
      <c r="A34" s="47" t="str">
        <f>+'[1]Access-Nov'!A34</f>
        <v>12101</v>
      </c>
      <c r="B34" s="48" t="str">
        <f>+'[1]Access-Nov'!B34</f>
        <v>JUSTICA FEDERAL DE PRIMEIRO GRAU</v>
      </c>
      <c r="C34" s="47" t="str">
        <f>CONCATENATE('[1]Access-Nov'!C34,".",'[1]Access-Nov'!D34)</f>
        <v>09.272</v>
      </c>
      <c r="D34" s="47" t="str">
        <f>CONCATENATE('[1]Access-Nov'!E34,".",'[1]Access-Nov'!G34)</f>
        <v>0089.0181</v>
      </c>
      <c r="E34" s="48" t="str">
        <f>+'[1]Access-Nov'!F34</f>
        <v>PREVIDENCIA DE INATIVOS E PENSIONISTAS DA UNIAO</v>
      </c>
      <c r="F34" s="48" t="str">
        <f>+'[1]Access-Nov'!H34</f>
        <v>APOSENTADORIAS E PENSOES CIVIS DA UNIAO</v>
      </c>
      <c r="G34" s="47" t="str">
        <f>IF('[1]Access-Nov'!I34="1","F","S")</f>
        <v>S</v>
      </c>
      <c r="H34" s="47" t="str">
        <f>+'[1]Access-Nov'!J34</f>
        <v>0100</v>
      </c>
      <c r="I34" s="48" t="str">
        <f>+'[1]Access-Nov'!K34</f>
        <v>RECURSOS ORDINARIOS</v>
      </c>
      <c r="J34" s="47" t="str">
        <f>+'[1]Access-Nov'!L34</f>
        <v>1</v>
      </c>
      <c r="K34" s="52"/>
      <c r="L34" s="52"/>
      <c r="M34" s="52"/>
      <c r="N34" s="50">
        <v>0</v>
      </c>
      <c r="O34" s="52"/>
      <c r="P34" s="52">
        <f>'[1]Access-Nov'!M34</f>
        <v>25427895.920000002</v>
      </c>
      <c r="Q34" s="52">
        <f>'[1]Access-Nov'!N34</f>
        <v>0</v>
      </c>
      <c r="R34" s="52">
        <f t="shared" si="0"/>
        <v>25427895.920000002</v>
      </c>
      <c r="S34" s="52">
        <f>'[1]Access-Nov'!O34</f>
        <v>25427895.920000002</v>
      </c>
      <c r="T34" s="53">
        <f t="shared" si="1"/>
        <v>1</v>
      </c>
      <c r="U34" s="52">
        <f>'[1]Access-Nov'!P34</f>
        <v>25427895.920000002</v>
      </c>
      <c r="V34" s="53">
        <f t="shared" si="2"/>
        <v>1</v>
      </c>
      <c r="W34" s="52">
        <f>'[1]Access-Nov'!Q34</f>
        <v>25427895.920000002</v>
      </c>
      <c r="X34" s="53">
        <f t="shared" si="3"/>
        <v>1</v>
      </c>
    </row>
    <row r="35" spans="1:24" ht="30.75" customHeight="1" x14ac:dyDescent="0.2">
      <c r="A35" s="47" t="str">
        <f>+'[1]Access-Nov'!A35</f>
        <v>12101</v>
      </c>
      <c r="B35" s="48" t="str">
        <f>+'[1]Access-Nov'!B35</f>
        <v>JUSTICA FEDERAL DE PRIMEIRO GRAU</v>
      </c>
      <c r="C35" s="47" t="str">
        <f>CONCATENATE('[1]Access-Nov'!C35,".",'[1]Access-Nov'!D35)</f>
        <v>09.272</v>
      </c>
      <c r="D35" s="47" t="str">
        <f>CONCATENATE('[1]Access-Nov'!E35,".",'[1]Access-Nov'!G35)</f>
        <v>0089.0181</v>
      </c>
      <c r="E35" s="48" t="str">
        <f>+'[1]Access-Nov'!F35</f>
        <v>PREVIDENCIA DE INATIVOS E PENSIONISTAS DA UNIAO</v>
      </c>
      <c r="F35" s="48" t="str">
        <f>+'[1]Access-Nov'!H35</f>
        <v>APOSENTADORIAS E PENSOES CIVIS DA UNIAO</v>
      </c>
      <c r="G35" s="47" t="str">
        <f>IF('[1]Access-Nov'!I35="1","F","S")</f>
        <v>S</v>
      </c>
      <c r="H35" s="47" t="str">
        <f>+'[1]Access-Nov'!J35</f>
        <v>0156</v>
      </c>
      <c r="I35" s="48" t="str">
        <f>+'[1]Access-Nov'!K35</f>
        <v>CONTRIBUICAO PLANO SEGURIDADE SOCIAL SERVIDOR</v>
      </c>
      <c r="J35" s="47" t="str">
        <f>+'[1]Access-Nov'!L35</f>
        <v>1</v>
      </c>
      <c r="K35" s="52"/>
      <c r="L35" s="52"/>
      <c r="M35" s="52"/>
      <c r="N35" s="50">
        <v>0</v>
      </c>
      <c r="O35" s="52"/>
      <c r="P35" s="52">
        <f>'[1]Access-Nov'!M35</f>
        <v>65675282.590000004</v>
      </c>
      <c r="Q35" s="52">
        <f>'[1]Access-Nov'!N35</f>
        <v>0</v>
      </c>
      <c r="R35" s="52">
        <f t="shared" si="0"/>
        <v>65675282.590000004</v>
      </c>
      <c r="S35" s="52">
        <f>'[1]Access-Nov'!O35</f>
        <v>65652093.039999999</v>
      </c>
      <c r="T35" s="53">
        <f t="shared" si="1"/>
        <v>0.99964690597306183</v>
      </c>
      <c r="U35" s="52">
        <f>'[1]Access-Nov'!P35</f>
        <v>65652093.039999999</v>
      </c>
      <c r="V35" s="53">
        <f t="shared" si="2"/>
        <v>0.99964690597306183</v>
      </c>
      <c r="W35" s="52">
        <f>'[1]Access-Nov'!Q35</f>
        <v>65652093.039999999</v>
      </c>
      <c r="X35" s="53">
        <f t="shared" si="3"/>
        <v>0.99964690597306183</v>
      </c>
    </row>
    <row r="36" spans="1:24" ht="30.75" customHeight="1" x14ac:dyDescent="0.2">
      <c r="A36" s="47" t="str">
        <f>+'[1]Access-Nov'!A36</f>
        <v>12101</v>
      </c>
      <c r="B36" s="48" t="str">
        <f>+'[1]Access-Nov'!B36</f>
        <v>JUSTICA FEDERAL DE PRIMEIRO GRAU</v>
      </c>
      <c r="C36" s="47" t="str">
        <f>CONCATENATE('[1]Access-Nov'!C36,".",'[1]Access-Nov'!D36)</f>
        <v>09.272</v>
      </c>
      <c r="D36" s="47" t="str">
        <f>CONCATENATE('[1]Access-Nov'!E36,".",'[1]Access-Nov'!G36)</f>
        <v>0089.0181</v>
      </c>
      <c r="E36" s="48" t="str">
        <f>+'[1]Access-Nov'!F36</f>
        <v>PREVIDENCIA DE INATIVOS E PENSIONISTAS DA UNIAO</v>
      </c>
      <c r="F36" s="48" t="str">
        <f>+'[1]Access-Nov'!H36</f>
        <v>APOSENTADORIAS E PENSOES CIVIS DA UNIAO</v>
      </c>
      <c r="G36" s="47" t="str">
        <f>IF('[1]Access-Nov'!I36="1","F","S")</f>
        <v>S</v>
      </c>
      <c r="H36" s="47" t="str">
        <f>+'[1]Access-Nov'!J36</f>
        <v>0169</v>
      </c>
      <c r="I36" s="48" t="str">
        <f>+'[1]Access-Nov'!K36</f>
        <v>CONTRIB.PATRONAL P/PLANO DE SEGURID.SOC.SERV.</v>
      </c>
      <c r="J36" s="47" t="str">
        <f>+'[1]Access-Nov'!L36</f>
        <v>1</v>
      </c>
      <c r="K36" s="52"/>
      <c r="L36" s="52"/>
      <c r="M36" s="52"/>
      <c r="N36" s="50">
        <v>0</v>
      </c>
      <c r="O36" s="52"/>
      <c r="P36" s="52">
        <f>'[1]Access-Nov'!M36</f>
        <v>137523967.53999999</v>
      </c>
      <c r="Q36" s="52">
        <f>'[1]Access-Nov'!N36</f>
        <v>0</v>
      </c>
      <c r="R36" s="52">
        <f t="shared" si="0"/>
        <v>137523967.53999999</v>
      </c>
      <c r="S36" s="52">
        <f>'[1]Access-Nov'!O36</f>
        <v>137513275.99000001</v>
      </c>
      <c r="T36" s="53">
        <f t="shared" si="1"/>
        <v>0.9999222568240923</v>
      </c>
      <c r="U36" s="52">
        <f>'[1]Access-Nov'!P36</f>
        <v>137513275.99000001</v>
      </c>
      <c r="V36" s="53">
        <f t="shared" si="2"/>
        <v>0.9999222568240923</v>
      </c>
      <c r="W36" s="52">
        <f>'[1]Access-Nov'!Q36</f>
        <v>137328763.09999999</v>
      </c>
      <c r="X36" s="53">
        <f t="shared" si="3"/>
        <v>0.99858057876389272</v>
      </c>
    </row>
    <row r="37" spans="1:24" ht="30.75" customHeight="1" x14ac:dyDescent="0.2">
      <c r="A37" s="47" t="str">
        <f>+'[1]Access-Nov'!A37</f>
        <v>17101</v>
      </c>
      <c r="B37" s="48" t="str">
        <f>+'[1]Access-Nov'!B37</f>
        <v>CONSELHO NACIONAL DE JUSTICA</v>
      </c>
      <c r="C37" s="47" t="str">
        <f>CONCATENATE('[1]Access-Nov'!C37,".",'[1]Access-Nov'!D37)</f>
        <v>02.126</v>
      </c>
      <c r="D37" s="47" t="str">
        <f>CONCATENATE('[1]Access-Nov'!E37,".",'[1]Access-Nov'!G37)</f>
        <v>1389.152A</v>
      </c>
      <c r="E37" s="48" t="str">
        <f>+'[1]Access-Nov'!F37</f>
        <v>CONTROLE DA ATUACAO ADMINISTRATIVA E FINANCEIRA NO PODER JUD</v>
      </c>
      <c r="F37" s="48" t="str">
        <f>+'[1]Access-Nov'!H37</f>
        <v>DESENVOLVIMENTO E IMPLANTACAO DO SISTEMA PROCESSO JUDICIAL E</v>
      </c>
      <c r="G37" s="47" t="str">
        <f>IF('[1]Access-Nov'!I37="1","F","S")</f>
        <v>F</v>
      </c>
      <c r="H37" s="47" t="str">
        <f>+'[1]Access-Nov'!J37</f>
        <v>0100</v>
      </c>
      <c r="I37" s="48" t="str">
        <f>+'[1]Access-Nov'!K37</f>
        <v>RECURSOS ORDINARIOS</v>
      </c>
      <c r="J37" s="47" t="str">
        <f>+'[1]Access-Nov'!L37</f>
        <v>3</v>
      </c>
      <c r="K37" s="52"/>
      <c r="L37" s="52"/>
      <c r="M37" s="52"/>
      <c r="N37" s="50">
        <v>0</v>
      </c>
      <c r="O37" s="52"/>
      <c r="P37" s="52">
        <f>'[1]Access-Nov'!M37</f>
        <v>0</v>
      </c>
      <c r="Q37" s="52">
        <f>'[1]Access-Nov'!N37</f>
        <v>1500000</v>
      </c>
      <c r="R37" s="52">
        <f t="shared" si="0"/>
        <v>1500000</v>
      </c>
      <c r="S37" s="52">
        <f>'[1]Access-Nov'!O37</f>
        <v>1500000</v>
      </c>
      <c r="T37" s="53">
        <f t="shared" si="1"/>
        <v>1</v>
      </c>
      <c r="U37" s="52">
        <f>'[1]Access-Nov'!P37</f>
        <v>840770.68</v>
      </c>
      <c r="V37" s="53">
        <f t="shared" si="2"/>
        <v>0.56051378666666674</v>
      </c>
      <c r="W37" s="52">
        <f>'[1]Access-Nov'!Q37</f>
        <v>524458.37</v>
      </c>
      <c r="X37" s="53">
        <f t="shared" si="3"/>
        <v>0.34963891333333336</v>
      </c>
    </row>
    <row r="38" spans="1:24" ht="30.75" customHeight="1" thickBot="1" x14ac:dyDescent="0.25">
      <c r="A38" s="47" t="str">
        <f>+'[1]Access-Nov'!A38</f>
        <v>71101</v>
      </c>
      <c r="B38" s="48" t="str">
        <f>+'[1]Access-Nov'!B38</f>
        <v>RECURSOS SOB SUPERVISAO DO MF - EFU</v>
      </c>
      <c r="C38" s="47" t="str">
        <f>CONCATENATE('[1]Access-Nov'!C38,".",'[1]Access-Nov'!D38)</f>
        <v>28.845</v>
      </c>
      <c r="D38" s="47" t="str">
        <f>CONCATENATE('[1]Access-Nov'!E38,".",'[1]Access-Nov'!G38)</f>
        <v>0903.00RC</v>
      </c>
      <c r="E38" s="48" t="str">
        <f>+'[1]Access-Nov'!F38</f>
        <v>OPERACOES ESPECIAIS: TRANSFERENCIAS CONSTITUCIONAIS E AS DEC</v>
      </c>
      <c r="F38" s="48" t="str">
        <f>+'[1]Access-Nov'!H38</f>
        <v>ANTECIPACAO DE PAGAMENTO DE HONORARIOS PERICIAIS EM ACOES QU</v>
      </c>
      <c r="G38" s="47" t="str">
        <f>IF('[1]Access-Nov'!I38="1","F","S")</f>
        <v>F</v>
      </c>
      <c r="H38" s="47" t="str">
        <f>+'[1]Access-Nov'!J38</f>
        <v>0100</v>
      </c>
      <c r="I38" s="48" t="str">
        <f>+'[1]Access-Nov'!K38</f>
        <v>RECURSOS ORDINARIOS</v>
      </c>
      <c r="J38" s="47" t="str">
        <f>+'[1]Access-Nov'!L38</f>
        <v>3</v>
      </c>
      <c r="K38" s="52"/>
      <c r="L38" s="52"/>
      <c r="M38" s="52"/>
      <c r="N38" s="50">
        <v>0</v>
      </c>
      <c r="O38" s="52"/>
      <c r="P38" s="52">
        <f>'[1]Access-Nov'!M38</f>
        <v>51371022</v>
      </c>
      <c r="Q38" s="52">
        <f>'[1]Access-Nov'!N38</f>
        <v>0</v>
      </c>
      <c r="R38" s="52">
        <f t="shared" si="0"/>
        <v>51371022</v>
      </c>
      <c r="S38" s="52">
        <f>'[1]Access-Nov'!O38</f>
        <v>51371022</v>
      </c>
      <c r="T38" s="53">
        <f t="shared" si="1"/>
        <v>1</v>
      </c>
      <c r="U38" s="52">
        <f>'[1]Access-Nov'!P38</f>
        <v>14077491.119999999</v>
      </c>
      <c r="V38" s="53">
        <f t="shared" si="2"/>
        <v>0.27403564445340406</v>
      </c>
      <c r="W38" s="52">
        <f>'[1]Access-Nov'!Q38</f>
        <v>14059906.119999999</v>
      </c>
      <c r="X38" s="53">
        <f t="shared" si="3"/>
        <v>0.27369333084321351</v>
      </c>
    </row>
    <row r="39" spans="1:24" ht="30.75" customHeight="1" thickBot="1" x14ac:dyDescent="0.25">
      <c r="A39" s="14" t="s">
        <v>48</v>
      </c>
      <c r="B39" s="54"/>
      <c r="C39" s="54"/>
      <c r="D39" s="54"/>
      <c r="E39" s="54"/>
      <c r="F39" s="54"/>
      <c r="G39" s="54"/>
      <c r="H39" s="54"/>
      <c r="I39" s="54"/>
      <c r="J39" s="15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6">
        <f>SUM(P10:P38)</f>
        <v>1788980098.7099998</v>
      </c>
      <c r="Q39" s="56">
        <f>SUM(Q10:Q38)</f>
        <v>1500000</v>
      </c>
      <c r="R39" s="56">
        <f>SUM(R10:R38)</f>
        <v>1790480098.7099998</v>
      </c>
      <c r="S39" s="56">
        <f>SUM(S10:S38)</f>
        <v>1774985121.6100004</v>
      </c>
      <c r="T39" s="57">
        <f t="shared" si="1"/>
        <v>0.99134590933953237</v>
      </c>
      <c r="U39" s="56">
        <f>SUM(U10:U38)</f>
        <v>1668400460.7499995</v>
      </c>
      <c r="V39" s="57">
        <f t="shared" si="2"/>
        <v>0.93181737230815587</v>
      </c>
      <c r="W39" s="56">
        <f>SUM(W10:W38)</f>
        <v>1664673669.6999993</v>
      </c>
      <c r="X39" s="57">
        <f t="shared" si="3"/>
        <v>0.92973592440338149</v>
      </c>
    </row>
    <row r="40" spans="1:24" ht="12.75" x14ac:dyDescent="0.2">
      <c r="A40" s="2" t="s">
        <v>49</v>
      </c>
      <c r="B40" s="2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  <row r="41" spans="1:24" ht="12.75" x14ac:dyDescent="0.2">
      <c r="A41" s="2" t="s">
        <v>50</v>
      </c>
      <c r="B41" s="58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</sheetData>
  <mergeCells count="17">
    <mergeCell ref="A39:J3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2019-12-09T21:09:51Z</cp:lastPrinted>
  <dcterms:created xsi:type="dcterms:W3CDTF">2019-12-09T21:08:43Z</dcterms:created>
  <dcterms:modified xsi:type="dcterms:W3CDTF">2019-12-09T21:10:16Z</dcterms:modified>
</cp:coreProperties>
</file>