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Mar" sheetId="1" r:id="rId1"/>
  </sheets>
  <externalReferences>
    <externalReference r:id="rId2"/>
  </externalReferences>
  <definedNames>
    <definedName name="_xlnm.Print_Area" localSheetId="0">Mar!$A$1:$X$36</definedName>
  </definedNames>
  <calcPr calcId="145621"/>
</workbook>
</file>

<file path=xl/calcChain.xml><?xml version="1.0" encoding="utf-8"?>
<calcChain xmlns="http://schemas.openxmlformats.org/spreadsheetml/2006/main">
  <c r="A10" i="1" l="1"/>
  <c r="B10" i="1"/>
  <c r="C10" i="1"/>
  <c r="D10" i="1"/>
  <c r="E10" i="1"/>
  <c r="F10" i="1"/>
  <c r="G10" i="1"/>
  <c r="H10" i="1"/>
  <c r="I10" i="1"/>
  <c r="J10" i="1"/>
  <c r="N10" i="1"/>
  <c r="R10" i="1" s="1"/>
  <c r="P10" i="1"/>
  <c r="S10" i="1"/>
  <c r="U10" i="1"/>
  <c r="W10" i="1"/>
  <c r="A11" i="1"/>
  <c r="B11" i="1"/>
  <c r="C11" i="1"/>
  <c r="D11" i="1"/>
  <c r="E11" i="1"/>
  <c r="F11" i="1"/>
  <c r="G11" i="1"/>
  <c r="H11" i="1"/>
  <c r="I11" i="1"/>
  <c r="J11" i="1"/>
  <c r="P11" i="1"/>
  <c r="R11" i="1"/>
  <c r="T11" i="1" s="1"/>
  <c r="S11" i="1"/>
  <c r="U11" i="1"/>
  <c r="W11" i="1"/>
  <c r="A12" i="1"/>
  <c r="B12" i="1"/>
  <c r="C12" i="1"/>
  <c r="D12" i="1"/>
  <c r="E12" i="1"/>
  <c r="F12" i="1"/>
  <c r="G12" i="1"/>
  <c r="H12" i="1"/>
  <c r="I12" i="1"/>
  <c r="J12" i="1"/>
  <c r="P12" i="1"/>
  <c r="R12" i="1"/>
  <c r="S12" i="1"/>
  <c r="T12" i="1" s="1"/>
  <c r="U12" i="1"/>
  <c r="V12" i="1"/>
  <c r="W12" i="1"/>
  <c r="X12" i="1" s="1"/>
  <c r="A13" i="1"/>
  <c r="B13" i="1"/>
  <c r="C13" i="1"/>
  <c r="D13" i="1"/>
  <c r="E13" i="1"/>
  <c r="F13" i="1"/>
  <c r="G13" i="1"/>
  <c r="H13" i="1"/>
  <c r="I13" i="1"/>
  <c r="J13" i="1"/>
  <c r="P13" i="1"/>
  <c r="R13" i="1" s="1"/>
  <c r="T13" i="1" s="1"/>
  <c r="S13" i="1"/>
  <c r="U13" i="1"/>
  <c r="W13" i="1"/>
  <c r="A14" i="1"/>
  <c r="B14" i="1"/>
  <c r="C14" i="1"/>
  <c r="D14" i="1"/>
  <c r="E14" i="1"/>
  <c r="F14" i="1"/>
  <c r="G14" i="1"/>
  <c r="H14" i="1"/>
  <c r="I14" i="1"/>
  <c r="J14" i="1"/>
  <c r="P14" i="1"/>
  <c r="R14" i="1" s="1"/>
  <c r="S14" i="1"/>
  <c r="U14" i="1"/>
  <c r="W14" i="1"/>
  <c r="A15" i="1"/>
  <c r="B15" i="1"/>
  <c r="C15" i="1"/>
  <c r="D15" i="1"/>
  <c r="E15" i="1"/>
  <c r="F15" i="1"/>
  <c r="G15" i="1"/>
  <c r="H15" i="1"/>
  <c r="I15" i="1"/>
  <c r="J15" i="1"/>
  <c r="P15" i="1"/>
  <c r="R15" i="1" s="1"/>
  <c r="T15" i="1" s="1"/>
  <c r="S15" i="1"/>
  <c r="U15" i="1"/>
  <c r="W15" i="1"/>
  <c r="A16" i="1"/>
  <c r="B16" i="1"/>
  <c r="C16" i="1"/>
  <c r="D16" i="1"/>
  <c r="E16" i="1"/>
  <c r="F16" i="1"/>
  <c r="G16" i="1"/>
  <c r="H16" i="1"/>
  <c r="I16" i="1"/>
  <c r="J16" i="1"/>
  <c r="P16" i="1"/>
  <c r="R16" i="1"/>
  <c r="S16" i="1"/>
  <c r="U16" i="1"/>
  <c r="W16" i="1"/>
  <c r="A17" i="1"/>
  <c r="B17" i="1"/>
  <c r="C17" i="1"/>
  <c r="D17" i="1"/>
  <c r="E17" i="1"/>
  <c r="F17" i="1"/>
  <c r="G17" i="1"/>
  <c r="H17" i="1"/>
  <c r="I17" i="1"/>
  <c r="J17" i="1"/>
  <c r="P17" i="1"/>
  <c r="R17" i="1"/>
  <c r="T17" i="1" s="1"/>
  <c r="S17" i="1"/>
  <c r="U17" i="1"/>
  <c r="W17" i="1"/>
  <c r="A18" i="1"/>
  <c r="B18" i="1"/>
  <c r="C18" i="1"/>
  <c r="D18" i="1"/>
  <c r="E18" i="1"/>
  <c r="F18" i="1"/>
  <c r="G18" i="1"/>
  <c r="H18" i="1"/>
  <c r="I18" i="1"/>
  <c r="J18" i="1"/>
  <c r="P18" i="1"/>
  <c r="R18" i="1"/>
  <c r="S18" i="1"/>
  <c r="T18" i="1"/>
  <c r="U18" i="1"/>
  <c r="V18" i="1"/>
  <c r="W18" i="1"/>
  <c r="X18" i="1"/>
  <c r="A19" i="1"/>
  <c r="B19" i="1"/>
  <c r="C19" i="1"/>
  <c r="D19" i="1"/>
  <c r="E19" i="1"/>
  <c r="F19" i="1"/>
  <c r="G19" i="1"/>
  <c r="H19" i="1"/>
  <c r="I19" i="1"/>
  <c r="J19" i="1"/>
  <c r="P19" i="1"/>
  <c r="R19" i="1"/>
  <c r="T19" i="1" s="1"/>
  <c r="S19" i="1"/>
  <c r="U19" i="1"/>
  <c r="W19" i="1"/>
  <c r="A20" i="1"/>
  <c r="B20" i="1"/>
  <c r="C20" i="1"/>
  <c r="D20" i="1"/>
  <c r="E20" i="1"/>
  <c r="F20" i="1"/>
  <c r="G20" i="1"/>
  <c r="H20" i="1"/>
  <c r="I20" i="1"/>
  <c r="J20" i="1"/>
  <c r="P20" i="1"/>
  <c r="R20" i="1" s="1"/>
  <c r="S20" i="1"/>
  <c r="U20" i="1"/>
  <c r="W20" i="1"/>
  <c r="A21" i="1"/>
  <c r="B21" i="1"/>
  <c r="C21" i="1"/>
  <c r="D21" i="1"/>
  <c r="E21" i="1"/>
  <c r="F21" i="1"/>
  <c r="G21" i="1"/>
  <c r="H21" i="1"/>
  <c r="I21" i="1"/>
  <c r="J21" i="1"/>
  <c r="P21" i="1"/>
  <c r="R21" i="1" s="1"/>
  <c r="T21" i="1" s="1"/>
  <c r="S21" i="1"/>
  <c r="U21" i="1"/>
  <c r="W21" i="1"/>
  <c r="A22" i="1"/>
  <c r="B22" i="1"/>
  <c r="C22" i="1"/>
  <c r="D22" i="1"/>
  <c r="E22" i="1"/>
  <c r="F22" i="1"/>
  <c r="G22" i="1"/>
  <c r="H22" i="1"/>
  <c r="I22" i="1"/>
  <c r="J22" i="1"/>
  <c r="P22" i="1"/>
  <c r="R22" i="1" s="1"/>
  <c r="S22" i="1"/>
  <c r="U22" i="1"/>
  <c r="W22" i="1"/>
  <c r="A23" i="1"/>
  <c r="B23" i="1"/>
  <c r="C23" i="1"/>
  <c r="D23" i="1"/>
  <c r="E23" i="1"/>
  <c r="F23" i="1"/>
  <c r="G23" i="1"/>
  <c r="H23" i="1"/>
  <c r="I23" i="1"/>
  <c r="J23" i="1"/>
  <c r="P23" i="1"/>
  <c r="R23" i="1" s="1"/>
  <c r="T23" i="1" s="1"/>
  <c r="S23" i="1"/>
  <c r="U23" i="1"/>
  <c r="W23" i="1"/>
  <c r="A24" i="1"/>
  <c r="B24" i="1"/>
  <c r="C24" i="1"/>
  <c r="D24" i="1"/>
  <c r="E24" i="1"/>
  <c r="F24" i="1"/>
  <c r="G24" i="1"/>
  <c r="H24" i="1"/>
  <c r="I24" i="1"/>
  <c r="J24" i="1"/>
  <c r="P24" i="1"/>
  <c r="R24" i="1" s="1"/>
  <c r="S24" i="1"/>
  <c r="U24" i="1"/>
  <c r="W24" i="1"/>
  <c r="A25" i="1"/>
  <c r="B25" i="1"/>
  <c r="C25" i="1"/>
  <c r="D25" i="1"/>
  <c r="E25" i="1"/>
  <c r="F25" i="1"/>
  <c r="G25" i="1"/>
  <c r="H25" i="1"/>
  <c r="I25" i="1"/>
  <c r="J25" i="1"/>
  <c r="P25" i="1"/>
  <c r="R25" i="1" s="1"/>
  <c r="S25" i="1"/>
  <c r="U25" i="1"/>
  <c r="W25" i="1"/>
  <c r="A26" i="1"/>
  <c r="B26" i="1"/>
  <c r="C26" i="1"/>
  <c r="D26" i="1"/>
  <c r="E26" i="1"/>
  <c r="F26" i="1"/>
  <c r="G26" i="1"/>
  <c r="H26" i="1"/>
  <c r="I26" i="1"/>
  <c r="J26" i="1"/>
  <c r="P26" i="1"/>
  <c r="R26" i="1"/>
  <c r="S26" i="1"/>
  <c r="T26" i="1"/>
  <c r="U26" i="1"/>
  <c r="V26" i="1"/>
  <c r="W26" i="1"/>
  <c r="X26" i="1"/>
  <c r="A27" i="1"/>
  <c r="B27" i="1"/>
  <c r="C27" i="1"/>
  <c r="D27" i="1"/>
  <c r="E27" i="1"/>
  <c r="F27" i="1"/>
  <c r="G27" i="1"/>
  <c r="H27" i="1"/>
  <c r="I27" i="1"/>
  <c r="J27" i="1"/>
  <c r="P27" i="1"/>
  <c r="R27" i="1"/>
  <c r="T27" i="1" s="1"/>
  <c r="S27" i="1"/>
  <c r="U27" i="1"/>
  <c r="W27" i="1"/>
  <c r="A28" i="1"/>
  <c r="B28" i="1"/>
  <c r="C28" i="1"/>
  <c r="D28" i="1"/>
  <c r="E28" i="1"/>
  <c r="F28" i="1"/>
  <c r="G28" i="1"/>
  <c r="H28" i="1"/>
  <c r="I28" i="1"/>
  <c r="J28" i="1"/>
  <c r="P28" i="1"/>
  <c r="R28" i="1" s="1"/>
  <c r="S28" i="1"/>
  <c r="U28" i="1"/>
  <c r="W28" i="1"/>
  <c r="A29" i="1"/>
  <c r="B29" i="1"/>
  <c r="C29" i="1"/>
  <c r="D29" i="1"/>
  <c r="E29" i="1"/>
  <c r="F29" i="1"/>
  <c r="G29" i="1"/>
  <c r="H29" i="1"/>
  <c r="I29" i="1"/>
  <c r="J29" i="1"/>
  <c r="P29" i="1"/>
  <c r="R29" i="1" s="1"/>
  <c r="T29" i="1" s="1"/>
  <c r="S29" i="1"/>
  <c r="U29" i="1"/>
  <c r="W29" i="1"/>
  <c r="A30" i="1"/>
  <c r="B30" i="1"/>
  <c r="C30" i="1"/>
  <c r="D30" i="1"/>
  <c r="E30" i="1"/>
  <c r="F30" i="1"/>
  <c r="G30" i="1"/>
  <c r="H30" i="1"/>
  <c r="I30" i="1"/>
  <c r="J30" i="1"/>
  <c r="P30" i="1"/>
  <c r="R30" i="1"/>
  <c r="S30" i="1"/>
  <c r="U30" i="1"/>
  <c r="W30" i="1"/>
  <c r="A31" i="1"/>
  <c r="B31" i="1"/>
  <c r="C31" i="1"/>
  <c r="D31" i="1"/>
  <c r="E31" i="1"/>
  <c r="F31" i="1"/>
  <c r="G31" i="1"/>
  <c r="H31" i="1"/>
  <c r="I31" i="1"/>
  <c r="J31" i="1"/>
  <c r="P31" i="1"/>
  <c r="R31" i="1" s="1"/>
  <c r="S31" i="1"/>
  <c r="U31" i="1"/>
  <c r="W31" i="1"/>
  <c r="A32" i="1"/>
  <c r="B32" i="1"/>
  <c r="C32" i="1"/>
  <c r="D32" i="1"/>
  <c r="E32" i="1"/>
  <c r="F32" i="1"/>
  <c r="G32" i="1"/>
  <c r="H32" i="1"/>
  <c r="I32" i="1"/>
  <c r="J32" i="1"/>
  <c r="P32" i="1"/>
  <c r="R32" i="1" s="1"/>
  <c r="S32" i="1"/>
  <c r="U32" i="1"/>
  <c r="W32" i="1"/>
  <c r="A33" i="1"/>
  <c r="B33" i="1"/>
  <c r="C33" i="1"/>
  <c r="D33" i="1"/>
  <c r="E33" i="1"/>
  <c r="F33" i="1"/>
  <c r="G33" i="1"/>
  <c r="H33" i="1"/>
  <c r="I33" i="1"/>
  <c r="J33" i="1"/>
  <c r="P33" i="1"/>
  <c r="R33" i="1" s="1"/>
  <c r="S33" i="1"/>
  <c r="U33" i="1"/>
  <c r="W33" i="1"/>
  <c r="Q34" i="1"/>
  <c r="W34" i="1"/>
  <c r="T22" i="1" l="1"/>
  <c r="V22" i="1"/>
  <c r="S34" i="1"/>
  <c r="T30" i="1"/>
  <c r="T25" i="1"/>
  <c r="T16" i="1"/>
  <c r="V30" i="1"/>
  <c r="V16" i="1"/>
  <c r="P34" i="1"/>
  <c r="T31" i="1"/>
  <c r="U34" i="1"/>
  <c r="X33" i="1"/>
  <c r="V33" i="1"/>
  <c r="T28" i="1"/>
  <c r="X28" i="1"/>
  <c r="V28" i="1"/>
  <c r="T20" i="1"/>
  <c r="X20" i="1"/>
  <c r="V20" i="1"/>
  <c r="T14" i="1"/>
  <c r="X14" i="1"/>
  <c r="V14" i="1"/>
  <c r="V24" i="1"/>
  <c r="T24" i="1"/>
  <c r="X24" i="1"/>
  <c r="V32" i="1"/>
  <c r="T32" i="1"/>
  <c r="X32" i="1"/>
  <c r="X30" i="1"/>
  <c r="X22" i="1"/>
  <c r="X16" i="1"/>
  <c r="V17" i="1"/>
  <c r="V11" i="1"/>
  <c r="V10" i="1"/>
  <c r="T10" i="1"/>
  <c r="X10" i="1"/>
  <c r="R34" i="1"/>
  <c r="V27" i="1"/>
  <c r="V25" i="1"/>
  <c r="V15" i="1"/>
  <c r="T33" i="1"/>
  <c r="V29" i="1"/>
  <c r="V31" i="1"/>
  <c r="V23" i="1"/>
  <c r="V21" i="1"/>
  <c r="V13" i="1"/>
  <c r="V19" i="1"/>
  <c r="X31" i="1"/>
  <c r="X29" i="1"/>
  <c r="X27" i="1"/>
  <c r="X25" i="1"/>
  <c r="X23" i="1"/>
  <c r="X21" i="1"/>
  <c r="X19" i="1"/>
  <c r="X17" i="1"/>
  <c r="X15" i="1"/>
  <c r="X13" i="1"/>
  <c r="X11" i="1"/>
  <c r="T34" i="1" l="1"/>
  <c r="X34" i="1"/>
  <c r="V34" i="1"/>
</calcChain>
</file>

<file path=xl/sharedStrings.xml><?xml version="1.0" encoding="utf-8"?>
<sst xmlns="http://schemas.openxmlformats.org/spreadsheetml/2006/main" count="55" uniqueCount="51">
  <si>
    <t xml:space="preserve">           2. Nas colunas relativas à execução, não incluir as despesas referentes aos restos a pagar do ano anterior.</t>
  </si>
  <si>
    <t>Obs.: 1. Movimentação líquida de créditos = Provisão/Destaque recebidos - Provisão/Destaque concedidos</t>
  </si>
  <si>
    <t>Total</t>
  </si>
  <si>
    <t>K / H</t>
  </si>
  <si>
    <t>K</t>
  </si>
  <si>
    <t>J / H</t>
  </si>
  <si>
    <t>J</t>
  </si>
  <si>
    <t>I / H</t>
  </si>
  <si>
    <t>I</t>
  </si>
  <si>
    <t>H = D-E+F+G</t>
  </si>
  <si>
    <t>G</t>
  </si>
  <si>
    <t>F</t>
  </si>
  <si>
    <t>E</t>
  </si>
  <si>
    <t>D=A+B-C</t>
  </si>
  <si>
    <t>C</t>
  </si>
  <si>
    <t>B</t>
  </si>
  <si>
    <t>A</t>
  </si>
  <si>
    <t>Descrição</t>
  </si>
  <si>
    <t>Código</t>
  </si>
  <si>
    <t>Ação e Subtítulo</t>
  </si>
  <si>
    <t>Programa</t>
  </si>
  <si>
    <t>%</t>
  </si>
  <si>
    <t>Pago</t>
  </si>
  <si>
    <t>Liquidado</t>
  </si>
  <si>
    <t>Empenhado</t>
  </si>
  <si>
    <t>Destaque</t>
  </si>
  <si>
    <t>Provisão</t>
  </si>
  <si>
    <t>Decréscimos</t>
  </si>
  <si>
    <t>Acréscimos</t>
  </si>
  <si>
    <t>GND</t>
  </si>
  <si>
    <t>Fonte</t>
  </si>
  <si>
    <t>Esfera</t>
  </si>
  <si>
    <t xml:space="preserve">Descrição </t>
  </si>
  <si>
    <t xml:space="preserve">Programática
(Programa, Ação e Subtítulo) </t>
  </si>
  <si>
    <t>Função e Subfunção</t>
  </si>
  <si>
    <t>Unidade Orçamentária</t>
  </si>
  <si>
    <t>Execução</t>
  </si>
  <si>
    <t>Dotação Líquida</t>
  </si>
  <si>
    <t>Movimentação Líquida de Créditos</t>
  </si>
  <si>
    <t>Contingenciado</t>
  </si>
  <si>
    <t>Dotação Atualizada</t>
  </si>
  <si>
    <t>Créditos Adicionais</t>
  </si>
  <si>
    <t>Dotação Inicial</t>
  </si>
  <si>
    <t>Classificação Orçamentária</t>
  </si>
  <si>
    <t xml:space="preserve"> RESOLUÇÃO 102 CNJ - ANEXO II - DOTAÇÃO E EXECUÇÃO ORÇAMENTÁRIA</t>
  </si>
  <si>
    <t>Data de referência:</t>
  </si>
  <si>
    <t>090017 - SEÇÃO JUDICIÁRIA DE SÃO PAULO</t>
  </si>
  <si>
    <t>UNIDADE:</t>
  </si>
  <si>
    <t>JUSTIÇA FEDERAL</t>
  </si>
  <si>
    <t>ÓRGÃO:</t>
  </si>
  <si>
    <t>PODER JUDICIÁRIO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</si>
</sst>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_(* #,##0_);_(* \(#,##0\);_(* &quot;-&quot;??_);_(@_)"/>
    <numFmt numFmtId="166" formatCode="[$-416]mmmm\-yy;@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61">
    <xf numFmtId="0" fontId="0" fillId="0" borderId="0" xfId="0"/>
    <xf numFmtId="0" fontId="3" fillId="0" borderId="0" xfId="0" applyFont="1" applyBorder="1"/>
    <xf numFmtId="164" fontId="3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164" fontId="3" fillId="0" borderId="1" xfId="2" applyNumberFormat="1" applyFont="1" applyBorder="1" applyAlignment="1">
      <alignment horizontal="right" vertical="center"/>
    </xf>
    <xf numFmtId="165" fontId="3" fillId="0" borderId="1" xfId="3" applyNumberFormat="1" applyFont="1" applyFill="1" applyBorder="1" applyAlignment="1">
      <alignment horizontal="right" vertical="center" wrapText="1"/>
    </xf>
    <xf numFmtId="165" fontId="5" fillId="0" borderId="1" xfId="3" applyNumberFormat="1" applyFont="1" applyFill="1" applyBorder="1" applyAlignment="1">
      <alignment horizontal="center" vertical="center" wrapText="1"/>
    </xf>
    <xf numFmtId="164" fontId="3" fillId="0" borderId="5" xfId="2" applyNumberFormat="1" applyFont="1" applyBorder="1" applyAlignment="1">
      <alignment horizontal="right" vertical="center"/>
    </xf>
    <xf numFmtId="165" fontId="3" fillId="0" borderId="5" xfId="3" applyNumberFormat="1" applyFont="1" applyBorder="1" applyAlignment="1">
      <alignment horizontal="right" vertical="center"/>
    </xf>
    <xf numFmtId="165" fontId="3" fillId="0" borderId="5" xfId="3" applyNumberFormat="1" applyFont="1" applyFill="1" applyBorder="1" applyAlignment="1">
      <alignment horizontal="right" vertical="center"/>
    </xf>
    <xf numFmtId="165" fontId="5" fillId="0" borderId="5" xfId="3" applyNumberFormat="1" applyFont="1" applyBorder="1" applyAlignment="1">
      <alignment horizontal="right" vertical="center"/>
    </xf>
    <xf numFmtId="0" fontId="3" fillId="0" borderId="5" xfId="4" applyNumberFormat="1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>
      <alignment horizontal="left" vertical="center" wrapText="1"/>
    </xf>
    <xf numFmtId="165" fontId="5" fillId="0" borderId="6" xfId="3" applyNumberFormat="1" applyFont="1" applyBorder="1" applyAlignment="1">
      <alignment horizontal="right" vertical="center"/>
    </xf>
    <xf numFmtId="0" fontId="3" fillId="0" borderId="6" xfId="4" applyNumberFormat="1" applyFont="1" applyFill="1" applyBorder="1" applyAlignment="1">
      <alignment horizontal="left" vertical="center" wrapText="1"/>
    </xf>
    <xf numFmtId="164" fontId="3" fillId="0" borderId="7" xfId="2" applyNumberFormat="1" applyFont="1" applyBorder="1" applyAlignment="1">
      <alignment horizontal="right" vertical="center"/>
    </xf>
    <xf numFmtId="165" fontId="3" fillId="0" borderId="7" xfId="3" applyNumberFormat="1" applyFont="1" applyBorder="1" applyAlignment="1">
      <alignment horizontal="right" vertical="center"/>
    </xf>
    <xf numFmtId="165" fontId="3" fillId="0" borderId="7" xfId="3" applyNumberFormat="1" applyFont="1" applyFill="1" applyBorder="1" applyAlignment="1">
      <alignment horizontal="right" vertical="center"/>
    </xf>
    <xf numFmtId="165" fontId="5" fillId="0" borderId="8" xfId="3" applyNumberFormat="1" applyFont="1" applyBorder="1" applyAlignment="1">
      <alignment horizontal="right" vertical="center"/>
    </xf>
    <xf numFmtId="165" fontId="5" fillId="0" borderId="9" xfId="3" applyNumberFormat="1" applyFont="1" applyBorder="1" applyAlignment="1">
      <alignment horizontal="right" vertical="center"/>
    </xf>
    <xf numFmtId="165" fontId="5" fillId="0" borderId="7" xfId="3" applyNumberFormat="1" applyFont="1" applyBorder="1" applyAlignment="1">
      <alignment horizontal="right" vertical="center"/>
    </xf>
    <xf numFmtId="0" fontId="3" fillId="0" borderId="8" xfId="4" applyNumberFormat="1" applyFont="1" applyFill="1" applyBorder="1" applyAlignment="1">
      <alignment horizontal="center" vertical="center" wrapText="1"/>
    </xf>
    <xf numFmtId="0" fontId="3" fillId="0" borderId="8" xfId="4" applyNumberFormat="1" applyFont="1" applyFill="1" applyBorder="1" applyAlignment="1">
      <alignment vertical="center" wrapText="1"/>
    </xf>
    <xf numFmtId="0" fontId="3" fillId="0" borderId="10" xfId="4" applyNumberFormat="1" applyFont="1" applyFill="1" applyBorder="1" applyAlignment="1">
      <alignment vertical="center" wrapText="1"/>
    </xf>
    <xf numFmtId="0" fontId="3" fillId="0" borderId="7" xfId="4" applyNumberFormat="1" applyFont="1" applyFill="1" applyBorder="1" applyAlignment="1">
      <alignment horizontal="left" vertical="center" wrapText="1"/>
    </xf>
    <xf numFmtId="0" fontId="3" fillId="0" borderId="7" xfId="4" applyNumberFormat="1" applyFont="1" applyFill="1" applyBorder="1" applyAlignment="1">
      <alignment horizontal="center" vertical="center" wrapText="1"/>
    </xf>
    <xf numFmtId="164" fontId="5" fillId="0" borderId="11" xfId="2" applyNumberFormat="1" applyFont="1" applyFill="1" applyBorder="1" applyAlignment="1">
      <alignment horizontal="center" vertical="center" wrapText="1"/>
    </xf>
    <xf numFmtId="165" fontId="5" fillId="0" borderId="12" xfId="3" applyNumberFormat="1" applyFont="1" applyFill="1" applyBorder="1" applyAlignment="1">
      <alignment horizontal="center" vertical="center" wrapText="1"/>
    </xf>
    <xf numFmtId="0" fontId="5" fillId="0" borderId="12" xfId="4" applyFont="1" applyFill="1" applyBorder="1" applyAlignment="1">
      <alignment horizontal="center" vertical="center" wrapText="1"/>
    </xf>
    <xf numFmtId="0" fontId="5" fillId="0" borderId="13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0" fontId="5" fillId="0" borderId="15" xfId="4" applyFont="1" applyFill="1" applyBorder="1" applyAlignment="1">
      <alignment horizontal="center" vertical="center" wrapText="1"/>
    </xf>
    <xf numFmtId="164" fontId="5" fillId="0" borderId="16" xfId="2" applyNumberFormat="1" applyFont="1" applyFill="1" applyBorder="1" applyAlignment="1">
      <alignment horizontal="center" vertical="center" wrapText="1"/>
    </xf>
    <xf numFmtId="165" fontId="5" fillId="0" borderId="16" xfId="3" applyNumberFormat="1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164" fontId="5" fillId="0" borderId="17" xfId="2" applyNumberFormat="1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 wrapText="1"/>
    </xf>
    <xf numFmtId="0" fontId="3" fillId="0" borderId="0" xfId="0" applyFont="1"/>
    <xf numFmtId="166" fontId="3" fillId="0" borderId="0" xfId="0" applyNumberFormat="1" applyFont="1"/>
    <xf numFmtId="166" fontId="3" fillId="0" borderId="0" xfId="0" applyNumberFormat="1" applyFont="1" applyAlignment="1">
      <alignment horizontal="left"/>
    </xf>
    <xf numFmtId="0" fontId="4" fillId="0" borderId="0" xfId="0" applyFont="1" applyAlignment="1"/>
    <xf numFmtId="0" fontId="3" fillId="0" borderId="0" xfId="0" applyFont="1" applyAlignment="1"/>
    <xf numFmtId="0" fontId="5" fillId="0" borderId="27" xfId="4" applyFont="1" applyFill="1" applyBorder="1" applyAlignment="1">
      <alignment horizontal="center" vertical="center" wrapText="1"/>
    </xf>
    <xf numFmtId="0" fontId="5" fillId="0" borderId="25" xfId="4" applyFont="1" applyFill="1" applyBorder="1" applyAlignment="1">
      <alignment horizontal="center" vertical="center" wrapText="1"/>
    </xf>
    <xf numFmtId="0" fontId="5" fillId="0" borderId="19" xfId="4" applyFont="1" applyFill="1" applyBorder="1" applyAlignment="1">
      <alignment horizontal="center" vertical="center" wrapText="1"/>
    </xf>
    <xf numFmtId="0" fontId="5" fillId="0" borderId="13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horizontal="center" vertical="center" wrapText="1"/>
    </xf>
    <xf numFmtId="0" fontId="5" fillId="0" borderId="20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26" xfId="4" applyFont="1" applyFill="1" applyBorder="1" applyAlignment="1">
      <alignment horizontal="center" vertical="center" wrapText="1"/>
    </xf>
    <xf numFmtId="0" fontId="5" fillId="0" borderId="24" xfId="4" applyFont="1" applyFill="1" applyBorder="1" applyAlignment="1">
      <alignment horizontal="center" vertical="center" wrapText="1"/>
    </xf>
    <xf numFmtId="0" fontId="5" fillId="0" borderId="23" xfId="4" applyFont="1" applyFill="1" applyBorder="1" applyAlignment="1">
      <alignment horizontal="center" vertical="center" wrapText="1"/>
    </xf>
    <xf numFmtId="0" fontId="5" fillId="0" borderId="22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</cellXfs>
  <cellStyles count="10">
    <cellStyle name="Normal" xfId="0" builtinId="0"/>
    <cellStyle name="Normal 2" xfId="5"/>
    <cellStyle name="Normal 2 8" xfId="4"/>
    <cellStyle name="Normal 3" xfId="6"/>
    <cellStyle name="Normal 4" xfId="7"/>
    <cellStyle name="Normal 5" xfId="8"/>
    <cellStyle name="Normal 6" xfId="9"/>
    <cellStyle name="Porcentagem 11" xfId="1"/>
    <cellStyle name="Porcentagem 2" xfId="2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257754</v>
          </cell>
          <cell r="N10">
            <v>64555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4754323</v>
          </cell>
          <cell r="N11">
            <v>174493.55</v>
          </cell>
          <cell r="O11">
            <v>11281.67</v>
          </cell>
          <cell r="P11">
            <v>11281.67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110454445</v>
          </cell>
          <cell r="N12">
            <v>96248877.090000004</v>
          </cell>
          <cell r="O12">
            <v>17059555.170000002</v>
          </cell>
          <cell r="P12">
            <v>14056144.289999999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24163983</v>
          </cell>
          <cell r="N13">
            <v>17382203.949999999</v>
          </cell>
          <cell r="O13">
            <v>2439524.1800000002</v>
          </cell>
          <cell r="P13">
            <v>1775325.97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11RQ</v>
          </cell>
          <cell r="H14" t="str">
            <v>REFORMA DO FORUM DAS EXECUCOES FISCAIS - SP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4</v>
          </cell>
          <cell r="M14">
            <v>1000000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12S9</v>
          </cell>
          <cell r="H15" t="str">
            <v>REFORMA DO FORUM FEDERAL CRIMINAL E PREVIDENCIARIO DE SAO PA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1000000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13FR</v>
          </cell>
          <cell r="H16" t="str">
            <v>REFORMA DO FORUM FEDERAL DE RIBEIRAO PRETO - SP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550000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14YN</v>
          </cell>
          <cell r="H17" t="str">
            <v>REFORMA DO FORUM FEDERAL CIVEL DE SAO PAULO - SP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270000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14YO</v>
          </cell>
          <cell r="H18" t="str">
            <v>REFORMA DA SEDE ADMINISTRATIVA DA JUSTICA FEDERAL DE SAO PAU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85000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158T</v>
          </cell>
          <cell r="H19" t="str">
            <v>REFORMA DO JUIZADO ESPECIAL FEDERAL DE SAO PAULO - SP - 2. E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500000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15FZ</v>
          </cell>
          <cell r="H20" t="str">
            <v>REFORMA DO FORUM FEDERAL DE PRESIDENTE PRUDENTE - SP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155000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0033</v>
          </cell>
          <cell r="F21" t="str">
            <v>PROGRAMA DE GESTAO E MANUTENCAO DO PODER JUDICIARIO</v>
          </cell>
          <cell r="G21" t="str">
            <v>15NX</v>
          </cell>
          <cell r="H21" t="str">
            <v>REFORMA DO FORUM FEDERAL DE SANTOS - SP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1000000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0033</v>
          </cell>
          <cell r="F22" t="str">
            <v>PROGRAMA DE GESTAO E MANUTENCAO DO PODER JUDICIARIO</v>
          </cell>
          <cell r="G22" t="str">
            <v>15QA</v>
          </cell>
          <cell r="H22" t="str">
            <v>REFORMA DO FORUM FEDERAL DE BARUERI - SP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200000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0033</v>
          </cell>
          <cell r="F23" t="str">
            <v>PROGRAMA DE GESTAO E MANUTENCAO DO PODER JUDICIARIO</v>
          </cell>
          <cell r="G23" t="str">
            <v>15TO</v>
          </cell>
          <cell r="H23" t="str">
            <v>REFORMA DO ANEXO ADMINISTRATIVO PRESIDENTE WILSON DE SAO PAU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1374700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0033</v>
          </cell>
          <cell r="F24" t="str">
            <v>PROGRAMA DE GESTAO E MANUTENCAO DO PODER JUDICIARIO</v>
          </cell>
          <cell r="G24" t="str">
            <v>20TP</v>
          </cell>
          <cell r="H24" t="str">
            <v>ATIVOS CIVIS DA UNIAO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1</v>
          </cell>
          <cell r="M24">
            <v>296245055.25999999</v>
          </cell>
          <cell r="N24">
            <v>296073995.60000002</v>
          </cell>
          <cell r="O24">
            <v>296064828.29000002</v>
          </cell>
          <cell r="P24">
            <v>292561345.57999998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0033</v>
          </cell>
          <cell r="F25" t="str">
            <v>PROGRAMA DE GESTAO E MANUTENCAO DO PODER JUDICIARIO</v>
          </cell>
          <cell r="G25" t="str">
            <v>216H</v>
          </cell>
          <cell r="H25" t="str">
            <v>AJUDA DE CUSTO PARA MORADIA OU AUXILIO-MORADIA A AGENTES PUB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326818</v>
          </cell>
          <cell r="N25">
            <v>81028</v>
          </cell>
          <cell r="O25">
            <v>3897.44</v>
          </cell>
          <cell r="P25">
            <v>3897.44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131</v>
          </cell>
          <cell r="E26" t="str">
            <v>0033</v>
          </cell>
          <cell r="F26" t="str">
            <v>PROGRAMA DE GESTAO E MANUTENCAO DO PODER JUDICIARIO</v>
          </cell>
          <cell r="G26" t="str">
            <v>219I</v>
          </cell>
          <cell r="H26" t="str">
            <v>PUBLICIDADE INSTITUCIONAL E DE UTILIDADE PUBLICA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4</v>
          </cell>
          <cell r="M26">
            <v>20000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0033</v>
          </cell>
          <cell r="F27" t="str">
            <v>PROGRAMA DE GESTAO E MANUTENCAO DO PODER JUDICIARIO</v>
          </cell>
          <cell r="G27" t="str">
            <v>219I</v>
          </cell>
          <cell r="H27" t="str">
            <v>PUBLICIDADE INSTITUCIONAL E DE UTILIDADE PUBLICA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12000</v>
          </cell>
          <cell r="N27">
            <v>6953.28</v>
          </cell>
          <cell r="O27">
            <v>1132.8800000000001</v>
          </cell>
          <cell r="P27">
            <v>1132.8800000000001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301</v>
          </cell>
          <cell r="E28" t="str">
            <v>0033</v>
          </cell>
          <cell r="F28" t="str">
            <v>PROGRAMA DE GESTAO E MANUTENCAO DO PODER JUDICIARIO</v>
          </cell>
          <cell r="G28" t="str">
            <v>2004</v>
          </cell>
          <cell r="H28" t="str">
            <v>ASSISTENCIA MEDICA E ODONTOLOGICA AOS SERVIDORES CIVIS, EMPR</v>
          </cell>
          <cell r="I28" t="str">
            <v>2</v>
          </cell>
          <cell r="J28" t="str">
            <v>0151</v>
          </cell>
          <cell r="K28" t="str">
            <v>RECURSOS LIVRES DA SEGURIDADE SOCIAL</v>
          </cell>
          <cell r="L28" t="str">
            <v>4</v>
          </cell>
          <cell r="M28">
            <v>11990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301</v>
          </cell>
          <cell r="E29" t="str">
            <v>0033</v>
          </cell>
          <cell r="F29" t="str">
            <v>PROGRAMA DE GESTAO E MANUTENCAO DO PODER JUDICIARIO</v>
          </cell>
          <cell r="G29" t="str">
            <v>2004</v>
          </cell>
          <cell r="H29" t="str">
            <v>ASSISTENCIA MEDICA E ODONTOLOGICA AOS SERVIDORES CIVIS, EMPR</v>
          </cell>
          <cell r="I29" t="str">
            <v>2</v>
          </cell>
          <cell r="J29" t="str">
            <v>0151</v>
          </cell>
          <cell r="K29" t="str">
            <v>RECURSOS LIVRES DA SEGURIDADE SOCIAL</v>
          </cell>
          <cell r="L29" t="str">
            <v>3</v>
          </cell>
          <cell r="M29">
            <v>31603365</v>
          </cell>
          <cell r="N29">
            <v>28959158.82</v>
          </cell>
          <cell r="O29">
            <v>4741133.2</v>
          </cell>
          <cell r="P29">
            <v>4737558.95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331</v>
          </cell>
          <cell r="E30" t="str">
            <v>0033</v>
          </cell>
          <cell r="F30" t="str">
            <v>PROGRAMA DE GESTAO E MANUTENCAO DO PODER JUDICIARIO</v>
          </cell>
          <cell r="G30" t="str">
            <v>212B</v>
          </cell>
          <cell r="H30" t="str">
            <v>BENEFICIOS OBRIGATORIOS AOS SERVIDORES CIVIS, EMPREGADOS, MI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57787970.560000002</v>
          </cell>
          <cell r="N30">
            <v>57299825.759999998</v>
          </cell>
          <cell r="O30">
            <v>14219959.810000001</v>
          </cell>
          <cell r="P30">
            <v>14219959.810000001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846</v>
          </cell>
          <cell r="E31" t="str">
            <v>0033</v>
          </cell>
          <cell r="F31" t="str">
            <v>PROGRAMA DE GESTAO E MANUTENCAO DO PODER JUDICIARIO</v>
          </cell>
          <cell r="G31" t="str">
            <v>09HB</v>
          </cell>
          <cell r="H31" t="str">
            <v>CONTRIBUICAO DA UNIAO, DE SUAS AUTARQUIAS E FUNDACOES PARA O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1</v>
          </cell>
          <cell r="M31">
            <v>48288156.710000001</v>
          </cell>
          <cell r="N31">
            <v>48288156.710000001</v>
          </cell>
          <cell r="O31">
            <v>48288156.710000001</v>
          </cell>
          <cell r="P31">
            <v>48288156.710000001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09</v>
          </cell>
          <cell r="D32" t="str">
            <v>272</v>
          </cell>
          <cell r="E32" t="str">
            <v>0033</v>
          </cell>
          <cell r="F32" t="str">
            <v>PROGRAMA DE GESTAO E MANUTENCAO DO PODER JUDICIARIO</v>
          </cell>
          <cell r="G32" t="str">
            <v>0181</v>
          </cell>
          <cell r="H32" t="str">
            <v>APOSENTADORIAS E PENSOES CIVIS DA UNIAO</v>
          </cell>
          <cell r="I32" t="str">
            <v>2</v>
          </cell>
          <cell r="J32" t="str">
            <v>0156</v>
          </cell>
          <cell r="K32" t="str">
            <v>CONTRIBUICAO PLANO SEGURIDADE SOCIAL SERVIDOR</v>
          </cell>
          <cell r="L32" t="str">
            <v>1</v>
          </cell>
          <cell r="M32">
            <v>70525973.090000004</v>
          </cell>
          <cell r="N32">
            <v>70525973.090000004</v>
          </cell>
          <cell r="O32">
            <v>70525973.090000004</v>
          </cell>
          <cell r="P32">
            <v>69269723.180000007</v>
          </cell>
        </row>
        <row r="33">
          <cell r="A33" t="str">
            <v>71101</v>
          </cell>
          <cell r="B33" t="str">
            <v>RECURSOS SOB SUPERVISAO DO MF - EFU</v>
          </cell>
          <cell r="C33" t="str">
            <v>28</v>
          </cell>
          <cell r="D33" t="str">
            <v>845</v>
          </cell>
          <cell r="E33" t="str">
            <v>0903</v>
          </cell>
          <cell r="F33" t="str">
            <v>OPERACOES ESPECIAIS: TRANSFERENCIAS CONSTITUCIONAIS E AS DEC</v>
          </cell>
          <cell r="G33" t="str">
            <v>00RC</v>
          </cell>
          <cell r="H33" t="str">
            <v>ANTECIPACAO DE PAGAMENTO DE HONORARIOS PERICIAIS EM ACOES QU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3</v>
          </cell>
          <cell r="M33">
            <v>7090285.0300000003</v>
          </cell>
          <cell r="N33">
            <v>3410952.02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showGridLines="0" tabSelected="1" view="pageBreakPreview" zoomScale="85" zoomScaleNormal="85" zoomScaleSheetLayoutView="85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28515625" customWidth="1"/>
    <col min="17" max="17" width="11.42578125" customWidth="1"/>
    <col min="18" max="18" width="14" customWidth="1"/>
    <col min="19" max="19" width="19.85546875" customWidth="1"/>
    <col min="20" max="20" width="12" customWidth="1"/>
    <col min="21" max="21" width="15.28515625" customWidth="1"/>
    <col min="23" max="23" width="14.85546875" customWidth="1"/>
  </cols>
  <sheetData>
    <row r="1" spans="1:24" ht="12.75" x14ac:dyDescent="0.2">
      <c r="A1" s="43" t="s">
        <v>50</v>
      </c>
      <c r="B1" s="43"/>
      <c r="C1" s="43"/>
      <c r="D1" s="43"/>
      <c r="E1" s="1"/>
      <c r="F1" s="1"/>
      <c r="G1" s="1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1"/>
      <c r="W1" s="2"/>
      <c r="X1" s="1"/>
    </row>
    <row r="2" spans="1:24" ht="12.75" x14ac:dyDescent="0.2">
      <c r="A2" s="43" t="s">
        <v>49</v>
      </c>
      <c r="B2" s="43" t="s">
        <v>48</v>
      </c>
      <c r="C2" s="43"/>
      <c r="D2" s="43"/>
      <c r="E2" s="1"/>
      <c r="F2" s="1"/>
      <c r="G2" s="1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1"/>
      <c r="W2" s="2"/>
      <c r="X2" s="1"/>
    </row>
    <row r="3" spans="1:24" ht="12.75" x14ac:dyDescent="0.2">
      <c r="A3" s="43" t="s">
        <v>47</v>
      </c>
      <c r="B3" s="42" t="s">
        <v>46</v>
      </c>
      <c r="C3" s="42"/>
      <c r="D3" s="42"/>
      <c r="E3" s="1"/>
      <c r="F3" s="1"/>
      <c r="G3" s="1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1"/>
      <c r="W3" s="2"/>
      <c r="X3" s="1"/>
    </row>
    <row r="4" spans="1:24" ht="12.75" x14ac:dyDescent="0.2">
      <c r="A4" s="39" t="s">
        <v>45</v>
      </c>
      <c r="B4" s="41">
        <v>43891</v>
      </c>
      <c r="C4" s="40"/>
      <c r="D4" s="39"/>
      <c r="E4" s="1"/>
      <c r="F4" s="1"/>
      <c r="G4" s="1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2"/>
      <c r="V4" s="1"/>
      <c r="W4" s="2"/>
      <c r="X4" s="1"/>
    </row>
    <row r="5" spans="1:24" ht="12.75" x14ac:dyDescent="0.2">
      <c r="A5" s="55" t="s">
        <v>44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4" ht="13.5" thickBot="1" x14ac:dyDescent="0.25">
      <c r="A6" s="1"/>
      <c r="B6" s="1"/>
      <c r="C6" s="1"/>
      <c r="D6" s="1"/>
      <c r="E6" s="1"/>
      <c r="F6" s="1"/>
      <c r="G6" s="1"/>
      <c r="H6" s="3"/>
      <c r="I6" s="3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2"/>
      <c r="V6" s="1"/>
      <c r="W6" s="2"/>
      <c r="X6" s="1"/>
    </row>
    <row r="7" spans="1:24" ht="23.25" customHeight="1" thickBot="1" x14ac:dyDescent="0.25">
      <c r="A7" s="44" t="s">
        <v>43</v>
      </c>
      <c r="B7" s="56"/>
      <c r="C7" s="56"/>
      <c r="D7" s="56"/>
      <c r="E7" s="56"/>
      <c r="F7" s="56"/>
      <c r="G7" s="56"/>
      <c r="H7" s="56"/>
      <c r="I7" s="56"/>
      <c r="J7" s="45"/>
      <c r="K7" s="53" t="s">
        <v>42</v>
      </c>
      <c r="L7" s="50" t="s">
        <v>41</v>
      </c>
      <c r="M7" s="52"/>
      <c r="N7" s="53" t="s">
        <v>40</v>
      </c>
      <c r="O7" s="53" t="s">
        <v>39</v>
      </c>
      <c r="P7" s="44" t="s">
        <v>38</v>
      </c>
      <c r="Q7" s="45"/>
      <c r="R7" s="53" t="s">
        <v>37</v>
      </c>
      <c r="S7" s="44" t="s">
        <v>36</v>
      </c>
      <c r="T7" s="56"/>
      <c r="U7" s="56"/>
      <c r="V7" s="56"/>
      <c r="W7" s="56"/>
      <c r="X7" s="45"/>
    </row>
    <row r="8" spans="1:24" ht="20.25" customHeight="1" x14ac:dyDescent="0.2">
      <c r="A8" s="57" t="s">
        <v>35</v>
      </c>
      <c r="B8" s="58"/>
      <c r="C8" s="46" t="s">
        <v>34</v>
      </c>
      <c r="D8" s="46" t="s">
        <v>33</v>
      </c>
      <c r="E8" s="59" t="s">
        <v>32</v>
      </c>
      <c r="F8" s="60"/>
      <c r="G8" s="46" t="s">
        <v>31</v>
      </c>
      <c r="H8" s="48" t="s">
        <v>30</v>
      </c>
      <c r="I8" s="49"/>
      <c r="J8" s="46" t="s">
        <v>29</v>
      </c>
      <c r="K8" s="54"/>
      <c r="L8" s="38" t="s">
        <v>28</v>
      </c>
      <c r="M8" s="38" t="s">
        <v>27</v>
      </c>
      <c r="N8" s="54"/>
      <c r="O8" s="54"/>
      <c r="P8" s="37" t="s">
        <v>26</v>
      </c>
      <c r="Q8" s="37" t="s">
        <v>25</v>
      </c>
      <c r="R8" s="54"/>
      <c r="S8" s="35" t="s">
        <v>24</v>
      </c>
      <c r="T8" s="36" t="s">
        <v>21</v>
      </c>
      <c r="U8" s="35" t="s">
        <v>23</v>
      </c>
      <c r="V8" s="33" t="s">
        <v>21</v>
      </c>
      <c r="W8" s="34" t="s">
        <v>22</v>
      </c>
      <c r="X8" s="33" t="s">
        <v>21</v>
      </c>
    </row>
    <row r="9" spans="1:24" ht="20.25" customHeight="1" thickBot="1" x14ac:dyDescent="0.25">
      <c r="A9" s="30" t="s">
        <v>18</v>
      </c>
      <c r="B9" s="30" t="s">
        <v>17</v>
      </c>
      <c r="C9" s="47"/>
      <c r="D9" s="47"/>
      <c r="E9" s="32" t="s">
        <v>20</v>
      </c>
      <c r="F9" s="32" t="s">
        <v>19</v>
      </c>
      <c r="G9" s="47"/>
      <c r="H9" s="32" t="s">
        <v>18</v>
      </c>
      <c r="I9" s="32" t="s">
        <v>17</v>
      </c>
      <c r="J9" s="47"/>
      <c r="K9" s="30" t="s">
        <v>16</v>
      </c>
      <c r="L9" s="31" t="s">
        <v>15</v>
      </c>
      <c r="M9" s="31" t="s">
        <v>14</v>
      </c>
      <c r="N9" s="31" t="s">
        <v>13</v>
      </c>
      <c r="O9" s="31" t="s">
        <v>12</v>
      </c>
      <c r="P9" s="31" t="s">
        <v>11</v>
      </c>
      <c r="Q9" s="31" t="s">
        <v>10</v>
      </c>
      <c r="R9" s="30" t="s">
        <v>9</v>
      </c>
      <c r="S9" s="29" t="s">
        <v>8</v>
      </c>
      <c r="T9" s="27" t="s">
        <v>7</v>
      </c>
      <c r="U9" s="29" t="s">
        <v>6</v>
      </c>
      <c r="V9" s="27" t="s">
        <v>5</v>
      </c>
      <c r="W9" s="28" t="s">
        <v>4</v>
      </c>
      <c r="X9" s="27" t="s">
        <v>3</v>
      </c>
    </row>
    <row r="10" spans="1:24" ht="30.75" customHeight="1" x14ac:dyDescent="0.2">
      <c r="A10" s="22" t="str">
        <f>+'[1]Access-Mar'!A10</f>
        <v>12101</v>
      </c>
      <c r="B10" s="25" t="str">
        <f>+'[1]Access-Mar'!B10</f>
        <v>JUSTICA FEDERAL DE PRIMEIRO GRAU</v>
      </c>
      <c r="C10" s="26" t="str">
        <f>CONCATENATE('[1]Access-Mar'!C10,".",'[1]Access-Mar'!D10)</f>
        <v>02.061</v>
      </c>
      <c r="D10" s="26" t="str">
        <f>CONCATENATE('[1]Access-Mar'!E10,".",'[1]Access-Mar'!G10)</f>
        <v>0033.4224</v>
      </c>
      <c r="E10" s="25" t="str">
        <f>+'[1]Access-Mar'!F10</f>
        <v>PROGRAMA DE GESTAO E MANUTENCAO DO PODER JUDICIARIO</v>
      </c>
      <c r="F10" s="24" t="str">
        <f>+'[1]Access-Mar'!H10</f>
        <v>ASSISTENCIA JURIDICA A PESSOAS CARENTES</v>
      </c>
      <c r="G10" s="22" t="str">
        <f>IF('[1]Access-Mar'!I10="1","F","S")</f>
        <v>F</v>
      </c>
      <c r="H10" s="22" t="str">
        <f>+'[1]Access-Mar'!J10</f>
        <v>0100</v>
      </c>
      <c r="I10" s="23" t="str">
        <f>+'[1]Access-Mar'!K10</f>
        <v>RECURSOS ORDINARIOS</v>
      </c>
      <c r="J10" s="22" t="str">
        <f>+'[1]Access-Mar'!L10</f>
        <v>3</v>
      </c>
      <c r="K10" s="19"/>
      <c r="L10" s="21"/>
      <c r="M10" s="21"/>
      <c r="N10" s="20">
        <f>K10+L10-M10</f>
        <v>0</v>
      </c>
      <c r="O10" s="19"/>
      <c r="P10" s="18">
        <f>'[1]Access-Mar'!M10</f>
        <v>257754</v>
      </c>
      <c r="Q10" s="17"/>
      <c r="R10" s="17">
        <f t="shared" ref="R10:R33" si="0">N10-O10+P10+Q10</f>
        <v>257754</v>
      </c>
      <c r="S10" s="17">
        <f>'[1]Access-Mar'!N10</f>
        <v>64555</v>
      </c>
      <c r="T10" s="16">
        <f t="shared" ref="T10:T34" si="1">IF(R10&gt;0,S10/R10,0)</f>
        <v>0.25045198134655522</v>
      </c>
      <c r="U10" s="17">
        <f>'[1]Access-Mar'!O10</f>
        <v>0</v>
      </c>
      <c r="V10" s="16">
        <f t="shared" ref="V10:V34" si="2">IF(R10&gt;0,U10/R10,0)</f>
        <v>0</v>
      </c>
      <c r="W10" s="17">
        <f>'[1]Access-Mar'!P10</f>
        <v>0</v>
      </c>
      <c r="X10" s="16">
        <f t="shared" ref="X10:X34" si="3">IF(R10&gt;0,W10/R10,0)</f>
        <v>0</v>
      </c>
    </row>
    <row r="11" spans="1:24" ht="30.75" customHeight="1" x14ac:dyDescent="0.2">
      <c r="A11" s="12" t="str">
        <f>+'[1]Access-Mar'!A11</f>
        <v>12101</v>
      </c>
      <c r="B11" s="13" t="str">
        <f>+'[1]Access-Mar'!B11</f>
        <v>JUSTICA FEDERAL DE PRIMEIRO GRAU</v>
      </c>
      <c r="C11" s="12" t="str">
        <f>CONCATENATE('[1]Access-Mar'!C11,".",'[1]Access-Mar'!D11)</f>
        <v>02.061</v>
      </c>
      <c r="D11" s="12" t="str">
        <f>CONCATENATE('[1]Access-Mar'!E11,".",'[1]Access-Mar'!G11)</f>
        <v>0033.4257</v>
      </c>
      <c r="E11" s="13" t="str">
        <f>+'[1]Access-Mar'!F11</f>
        <v>PROGRAMA DE GESTAO E MANUTENCAO DO PODER JUDICIARIO</v>
      </c>
      <c r="F11" s="15" t="str">
        <f>+'[1]Access-Mar'!H11</f>
        <v>JULGAMENTO DE CAUSAS NA JUSTICA FEDERAL</v>
      </c>
      <c r="G11" s="12" t="str">
        <f>IF('[1]Access-Mar'!I11="1","F","S")</f>
        <v>F</v>
      </c>
      <c r="H11" s="12" t="str">
        <f>+'[1]Access-Mar'!J11</f>
        <v>0100</v>
      </c>
      <c r="I11" s="13" t="str">
        <f>+'[1]Access-Mar'!K11</f>
        <v>RECURSOS ORDINARIOS</v>
      </c>
      <c r="J11" s="12" t="str">
        <f>+'[1]Access-Mar'!L11</f>
        <v>4</v>
      </c>
      <c r="K11" s="11"/>
      <c r="L11" s="11"/>
      <c r="M11" s="11"/>
      <c r="N11" s="14">
        <v>0</v>
      </c>
      <c r="O11" s="11"/>
      <c r="P11" s="10">
        <f>'[1]Access-Mar'!M11</f>
        <v>4754323</v>
      </c>
      <c r="Q11" s="9"/>
      <c r="R11" s="9">
        <f t="shared" si="0"/>
        <v>4754323</v>
      </c>
      <c r="S11" s="9">
        <f>'[1]Access-Mar'!N11</f>
        <v>174493.55</v>
      </c>
      <c r="T11" s="8">
        <f t="shared" si="1"/>
        <v>3.6702081453027065E-2</v>
      </c>
      <c r="U11" s="9">
        <f>'[1]Access-Mar'!O11</f>
        <v>11281.67</v>
      </c>
      <c r="V11" s="8">
        <f t="shared" si="2"/>
        <v>2.3729288060571401E-3</v>
      </c>
      <c r="W11" s="9">
        <f>'[1]Access-Mar'!P11</f>
        <v>11281.67</v>
      </c>
      <c r="X11" s="8">
        <f t="shared" si="3"/>
        <v>2.3729288060571401E-3</v>
      </c>
    </row>
    <row r="12" spans="1:24" ht="30.75" customHeight="1" x14ac:dyDescent="0.2">
      <c r="A12" s="12" t="str">
        <f>+'[1]Access-Mar'!A12</f>
        <v>12101</v>
      </c>
      <c r="B12" s="13" t="str">
        <f>+'[1]Access-Mar'!B12</f>
        <v>JUSTICA FEDERAL DE PRIMEIRO GRAU</v>
      </c>
      <c r="C12" s="12" t="str">
        <f>CONCATENATE('[1]Access-Mar'!C12,".",'[1]Access-Mar'!D12)</f>
        <v>02.061</v>
      </c>
      <c r="D12" s="12" t="str">
        <f>CONCATENATE('[1]Access-Mar'!E12,".",'[1]Access-Mar'!G12)</f>
        <v>0033.4257</v>
      </c>
      <c r="E12" s="13" t="str">
        <f>+'[1]Access-Mar'!F12</f>
        <v>PROGRAMA DE GESTAO E MANUTENCAO DO PODER JUDICIARIO</v>
      </c>
      <c r="F12" s="13" t="str">
        <f>+'[1]Access-Mar'!H12</f>
        <v>JULGAMENTO DE CAUSAS NA JUSTICA FEDERAL</v>
      </c>
      <c r="G12" s="12" t="str">
        <f>IF('[1]Access-Mar'!I12="1","F","S")</f>
        <v>F</v>
      </c>
      <c r="H12" s="12" t="str">
        <f>+'[1]Access-Mar'!J12</f>
        <v>0100</v>
      </c>
      <c r="I12" s="13" t="str">
        <f>+'[1]Access-Mar'!K12</f>
        <v>RECURSOS ORDINARIOS</v>
      </c>
      <c r="J12" s="12" t="str">
        <f>+'[1]Access-Mar'!L12</f>
        <v>3</v>
      </c>
      <c r="K12" s="9"/>
      <c r="L12" s="9"/>
      <c r="M12" s="9"/>
      <c r="N12" s="11">
        <v>0</v>
      </c>
      <c r="O12" s="9"/>
      <c r="P12" s="10">
        <f>'[1]Access-Mar'!M12</f>
        <v>110454445</v>
      </c>
      <c r="Q12" s="9"/>
      <c r="R12" s="9">
        <f t="shared" si="0"/>
        <v>110454445</v>
      </c>
      <c r="S12" s="9">
        <f>'[1]Access-Mar'!N12</f>
        <v>96248877.090000004</v>
      </c>
      <c r="T12" s="8">
        <f t="shared" si="1"/>
        <v>0.87138980318990333</v>
      </c>
      <c r="U12" s="9">
        <f>'[1]Access-Mar'!O12</f>
        <v>17059555.170000002</v>
      </c>
      <c r="V12" s="8">
        <f t="shared" si="2"/>
        <v>0.15444878809539989</v>
      </c>
      <c r="W12" s="9">
        <f>'[1]Access-Mar'!P12</f>
        <v>14056144.289999999</v>
      </c>
      <c r="X12" s="8">
        <f t="shared" si="3"/>
        <v>0.12725738914355145</v>
      </c>
    </row>
    <row r="13" spans="1:24" ht="30.75" customHeight="1" x14ac:dyDescent="0.2">
      <c r="A13" s="12" t="str">
        <f>+'[1]Access-Mar'!A13</f>
        <v>12101</v>
      </c>
      <c r="B13" s="13" t="str">
        <f>+'[1]Access-Mar'!B13</f>
        <v>JUSTICA FEDERAL DE PRIMEIRO GRAU</v>
      </c>
      <c r="C13" s="12" t="str">
        <f>CONCATENATE('[1]Access-Mar'!C13,".",'[1]Access-Mar'!D13)</f>
        <v>02.061</v>
      </c>
      <c r="D13" s="12" t="str">
        <f>CONCATENATE('[1]Access-Mar'!E13,".",'[1]Access-Mar'!G13)</f>
        <v>0033.4257</v>
      </c>
      <c r="E13" s="13" t="str">
        <f>+'[1]Access-Mar'!F13</f>
        <v>PROGRAMA DE GESTAO E MANUTENCAO DO PODER JUDICIARIO</v>
      </c>
      <c r="F13" s="13" t="str">
        <f>+'[1]Access-Mar'!H13</f>
        <v>JULGAMENTO DE CAUSAS NA JUSTICA FEDERAL</v>
      </c>
      <c r="G13" s="12" t="str">
        <f>IF('[1]Access-Mar'!I13="1","F","S")</f>
        <v>F</v>
      </c>
      <c r="H13" s="12" t="str">
        <f>+'[1]Access-Mar'!J13</f>
        <v>0127</v>
      </c>
      <c r="I13" s="13" t="str">
        <f>+'[1]Access-Mar'!K13</f>
        <v>CUSTAS E EMOLUMENTOS - PODER JUDICIARIO</v>
      </c>
      <c r="J13" s="12" t="str">
        <f>+'[1]Access-Mar'!L13</f>
        <v>3</v>
      </c>
      <c r="K13" s="9"/>
      <c r="L13" s="9"/>
      <c r="M13" s="9"/>
      <c r="N13" s="11">
        <v>0</v>
      </c>
      <c r="O13" s="9"/>
      <c r="P13" s="10">
        <f>'[1]Access-Mar'!M13</f>
        <v>24163983</v>
      </c>
      <c r="Q13" s="9"/>
      <c r="R13" s="9">
        <f t="shared" si="0"/>
        <v>24163983</v>
      </c>
      <c r="S13" s="9">
        <f>'[1]Access-Mar'!N13</f>
        <v>17382203.949999999</v>
      </c>
      <c r="T13" s="8">
        <f t="shared" si="1"/>
        <v>0.71934349357885241</v>
      </c>
      <c r="U13" s="9">
        <f>'[1]Access-Mar'!O13</f>
        <v>2439524.1800000002</v>
      </c>
      <c r="V13" s="8">
        <f t="shared" si="2"/>
        <v>0.10095703924307513</v>
      </c>
      <c r="W13" s="9">
        <f>'[1]Access-Mar'!P13</f>
        <v>1775325.97</v>
      </c>
      <c r="X13" s="8">
        <f t="shared" si="3"/>
        <v>7.3469922984137181E-2</v>
      </c>
    </row>
    <row r="14" spans="1:24" ht="30.75" customHeight="1" x14ac:dyDescent="0.2">
      <c r="A14" s="12" t="str">
        <f>+'[1]Access-Mar'!A14</f>
        <v>12101</v>
      </c>
      <c r="B14" s="13" t="str">
        <f>+'[1]Access-Mar'!B14</f>
        <v>JUSTICA FEDERAL DE PRIMEIRO GRAU</v>
      </c>
      <c r="C14" s="12" t="str">
        <f>CONCATENATE('[1]Access-Mar'!C14,".",'[1]Access-Mar'!D14)</f>
        <v>02.122</v>
      </c>
      <c r="D14" s="12" t="str">
        <f>CONCATENATE('[1]Access-Mar'!E14,".",'[1]Access-Mar'!G14)</f>
        <v>0033.11RQ</v>
      </c>
      <c r="E14" s="13" t="str">
        <f>+'[1]Access-Mar'!F14</f>
        <v>PROGRAMA DE GESTAO E MANUTENCAO DO PODER JUDICIARIO</v>
      </c>
      <c r="F14" s="13" t="str">
        <f>+'[1]Access-Mar'!H14</f>
        <v>REFORMA DO FORUM DAS EXECUCOES FISCAIS - SP</v>
      </c>
      <c r="G14" s="12" t="str">
        <f>IF('[1]Access-Mar'!I14="1","F","S")</f>
        <v>F</v>
      </c>
      <c r="H14" s="12" t="str">
        <f>+'[1]Access-Mar'!J14</f>
        <v>0100</v>
      </c>
      <c r="I14" s="13" t="str">
        <f>+'[1]Access-Mar'!K14</f>
        <v>RECURSOS ORDINARIOS</v>
      </c>
      <c r="J14" s="12" t="str">
        <f>+'[1]Access-Mar'!L14</f>
        <v>4</v>
      </c>
      <c r="K14" s="9"/>
      <c r="L14" s="9"/>
      <c r="M14" s="9"/>
      <c r="N14" s="11">
        <v>0</v>
      </c>
      <c r="O14" s="9"/>
      <c r="P14" s="10">
        <f>'[1]Access-Mar'!M14</f>
        <v>1000000</v>
      </c>
      <c r="Q14" s="9"/>
      <c r="R14" s="9">
        <f t="shared" si="0"/>
        <v>1000000</v>
      </c>
      <c r="S14" s="9">
        <f>'[1]Access-Mar'!N14</f>
        <v>0</v>
      </c>
      <c r="T14" s="8">
        <f t="shared" si="1"/>
        <v>0</v>
      </c>
      <c r="U14" s="9">
        <f>'[1]Access-Mar'!O14</f>
        <v>0</v>
      </c>
      <c r="V14" s="8">
        <f t="shared" si="2"/>
        <v>0</v>
      </c>
      <c r="W14" s="9">
        <f>'[1]Access-Mar'!P14</f>
        <v>0</v>
      </c>
      <c r="X14" s="8">
        <f t="shared" si="3"/>
        <v>0</v>
      </c>
    </row>
    <row r="15" spans="1:24" ht="30.75" customHeight="1" x14ac:dyDescent="0.2">
      <c r="A15" s="12" t="str">
        <f>+'[1]Access-Mar'!A15</f>
        <v>12101</v>
      </c>
      <c r="B15" s="13" t="str">
        <f>+'[1]Access-Mar'!B15</f>
        <v>JUSTICA FEDERAL DE PRIMEIRO GRAU</v>
      </c>
      <c r="C15" s="12" t="str">
        <f>CONCATENATE('[1]Access-Mar'!C15,".",'[1]Access-Mar'!D15)</f>
        <v>02.122</v>
      </c>
      <c r="D15" s="12" t="str">
        <f>CONCATENATE('[1]Access-Mar'!E15,".",'[1]Access-Mar'!G15)</f>
        <v>0033.12S9</v>
      </c>
      <c r="E15" s="13" t="str">
        <f>+'[1]Access-Mar'!F15</f>
        <v>PROGRAMA DE GESTAO E MANUTENCAO DO PODER JUDICIARIO</v>
      </c>
      <c r="F15" s="13" t="str">
        <f>+'[1]Access-Mar'!H15</f>
        <v>REFORMA DO FORUM FEDERAL CRIMINAL E PREVIDENCIARIO DE SAO PA</v>
      </c>
      <c r="G15" s="12" t="str">
        <f>IF('[1]Access-Mar'!I15="1","F","S")</f>
        <v>F</v>
      </c>
      <c r="H15" s="12" t="str">
        <f>+'[1]Access-Mar'!J15</f>
        <v>0100</v>
      </c>
      <c r="I15" s="13" t="str">
        <f>+'[1]Access-Mar'!K15</f>
        <v>RECURSOS ORDINARIOS</v>
      </c>
      <c r="J15" s="12" t="str">
        <f>+'[1]Access-Mar'!L15</f>
        <v>4</v>
      </c>
      <c r="K15" s="11"/>
      <c r="L15" s="11"/>
      <c r="M15" s="11"/>
      <c r="N15" s="11">
        <v>0</v>
      </c>
      <c r="O15" s="11"/>
      <c r="P15" s="10">
        <f>'[1]Access-Mar'!M15</f>
        <v>1000000</v>
      </c>
      <c r="Q15" s="9"/>
      <c r="R15" s="9">
        <f t="shared" si="0"/>
        <v>1000000</v>
      </c>
      <c r="S15" s="9">
        <f>'[1]Access-Mar'!N15</f>
        <v>0</v>
      </c>
      <c r="T15" s="8">
        <f t="shared" si="1"/>
        <v>0</v>
      </c>
      <c r="U15" s="9">
        <f>'[1]Access-Mar'!O15</f>
        <v>0</v>
      </c>
      <c r="V15" s="8">
        <f t="shared" si="2"/>
        <v>0</v>
      </c>
      <c r="W15" s="9">
        <f>'[1]Access-Mar'!P15</f>
        <v>0</v>
      </c>
      <c r="X15" s="8">
        <f t="shared" si="3"/>
        <v>0</v>
      </c>
    </row>
    <row r="16" spans="1:24" ht="30.75" customHeight="1" x14ac:dyDescent="0.2">
      <c r="A16" s="12" t="str">
        <f>+'[1]Access-Mar'!A16</f>
        <v>12101</v>
      </c>
      <c r="B16" s="13" t="str">
        <f>+'[1]Access-Mar'!B16</f>
        <v>JUSTICA FEDERAL DE PRIMEIRO GRAU</v>
      </c>
      <c r="C16" s="12" t="str">
        <f>CONCATENATE('[1]Access-Mar'!C16,".",'[1]Access-Mar'!D16)</f>
        <v>02.122</v>
      </c>
      <c r="D16" s="12" t="str">
        <f>CONCATENATE('[1]Access-Mar'!E16,".",'[1]Access-Mar'!G16)</f>
        <v>0033.13FR</v>
      </c>
      <c r="E16" s="13" t="str">
        <f>+'[1]Access-Mar'!F16</f>
        <v>PROGRAMA DE GESTAO E MANUTENCAO DO PODER JUDICIARIO</v>
      </c>
      <c r="F16" s="13" t="str">
        <f>+'[1]Access-Mar'!H16</f>
        <v>REFORMA DO FORUM FEDERAL DE RIBEIRAO PRETO - SP</v>
      </c>
      <c r="G16" s="12" t="str">
        <f>IF('[1]Access-Mar'!I16="1","F","S")</f>
        <v>F</v>
      </c>
      <c r="H16" s="12" t="str">
        <f>+'[1]Access-Mar'!J16</f>
        <v>0100</v>
      </c>
      <c r="I16" s="13" t="str">
        <f>+'[1]Access-Mar'!K16</f>
        <v>RECURSOS ORDINARIOS</v>
      </c>
      <c r="J16" s="12" t="str">
        <f>+'[1]Access-Mar'!L16</f>
        <v>4</v>
      </c>
      <c r="K16" s="9"/>
      <c r="L16" s="9"/>
      <c r="M16" s="9"/>
      <c r="N16" s="11">
        <v>0</v>
      </c>
      <c r="O16" s="9"/>
      <c r="P16" s="10">
        <f>'[1]Access-Mar'!M16</f>
        <v>550000</v>
      </c>
      <c r="Q16" s="9"/>
      <c r="R16" s="9">
        <f t="shared" si="0"/>
        <v>550000</v>
      </c>
      <c r="S16" s="9">
        <f>'[1]Access-Mar'!N16</f>
        <v>0</v>
      </c>
      <c r="T16" s="8">
        <f t="shared" si="1"/>
        <v>0</v>
      </c>
      <c r="U16" s="9">
        <f>'[1]Access-Mar'!O16</f>
        <v>0</v>
      </c>
      <c r="V16" s="8">
        <f t="shared" si="2"/>
        <v>0</v>
      </c>
      <c r="W16" s="9">
        <f>'[1]Access-Mar'!P16</f>
        <v>0</v>
      </c>
      <c r="X16" s="8">
        <f t="shared" si="3"/>
        <v>0</v>
      </c>
    </row>
    <row r="17" spans="1:24" ht="30.75" customHeight="1" x14ac:dyDescent="0.2">
      <c r="A17" s="12" t="str">
        <f>+'[1]Access-Mar'!A17</f>
        <v>12101</v>
      </c>
      <c r="B17" s="13" t="str">
        <f>+'[1]Access-Mar'!B17</f>
        <v>JUSTICA FEDERAL DE PRIMEIRO GRAU</v>
      </c>
      <c r="C17" s="12" t="str">
        <f>CONCATENATE('[1]Access-Mar'!C17,".",'[1]Access-Mar'!D17)</f>
        <v>02.122</v>
      </c>
      <c r="D17" s="12" t="str">
        <f>CONCATENATE('[1]Access-Mar'!E17,".",'[1]Access-Mar'!G17)</f>
        <v>0033.14YN</v>
      </c>
      <c r="E17" s="13" t="str">
        <f>+'[1]Access-Mar'!F17</f>
        <v>PROGRAMA DE GESTAO E MANUTENCAO DO PODER JUDICIARIO</v>
      </c>
      <c r="F17" s="13" t="str">
        <f>+'[1]Access-Mar'!H17</f>
        <v>REFORMA DO FORUM FEDERAL CIVEL DE SAO PAULO - SP</v>
      </c>
      <c r="G17" s="12" t="str">
        <f>IF('[1]Access-Mar'!I17="1","F","S")</f>
        <v>F</v>
      </c>
      <c r="H17" s="12" t="str">
        <f>+'[1]Access-Mar'!J17</f>
        <v>0100</v>
      </c>
      <c r="I17" s="13" t="str">
        <f>+'[1]Access-Mar'!K17</f>
        <v>RECURSOS ORDINARIOS</v>
      </c>
      <c r="J17" s="12" t="str">
        <f>+'[1]Access-Mar'!L17</f>
        <v>4</v>
      </c>
      <c r="K17" s="9"/>
      <c r="L17" s="9"/>
      <c r="M17" s="9"/>
      <c r="N17" s="11">
        <v>0</v>
      </c>
      <c r="O17" s="9"/>
      <c r="P17" s="10">
        <f>'[1]Access-Mar'!M17</f>
        <v>270000</v>
      </c>
      <c r="Q17" s="9"/>
      <c r="R17" s="9">
        <f t="shared" si="0"/>
        <v>270000</v>
      </c>
      <c r="S17" s="9">
        <f>'[1]Access-Mar'!N17</f>
        <v>0</v>
      </c>
      <c r="T17" s="8">
        <f t="shared" si="1"/>
        <v>0</v>
      </c>
      <c r="U17" s="9">
        <f>'[1]Access-Mar'!O17</f>
        <v>0</v>
      </c>
      <c r="V17" s="8">
        <f t="shared" si="2"/>
        <v>0</v>
      </c>
      <c r="W17" s="9">
        <f>'[1]Access-Mar'!P17</f>
        <v>0</v>
      </c>
      <c r="X17" s="8">
        <f t="shared" si="3"/>
        <v>0</v>
      </c>
    </row>
    <row r="18" spans="1:24" ht="30.75" customHeight="1" x14ac:dyDescent="0.2">
      <c r="A18" s="12" t="str">
        <f>+'[1]Access-Mar'!A18</f>
        <v>12101</v>
      </c>
      <c r="B18" s="13" t="str">
        <f>+'[1]Access-Mar'!B18</f>
        <v>JUSTICA FEDERAL DE PRIMEIRO GRAU</v>
      </c>
      <c r="C18" s="12" t="str">
        <f>CONCATENATE('[1]Access-Mar'!C18,".",'[1]Access-Mar'!D18)</f>
        <v>02.122</v>
      </c>
      <c r="D18" s="12" t="str">
        <f>CONCATENATE('[1]Access-Mar'!E18,".",'[1]Access-Mar'!G18)</f>
        <v>0033.14YO</v>
      </c>
      <c r="E18" s="13" t="str">
        <f>+'[1]Access-Mar'!F18</f>
        <v>PROGRAMA DE GESTAO E MANUTENCAO DO PODER JUDICIARIO</v>
      </c>
      <c r="F18" s="13" t="str">
        <f>+'[1]Access-Mar'!H18</f>
        <v>REFORMA DA SEDE ADMINISTRATIVA DA JUSTICA FEDERAL DE SAO PAU</v>
      </c>
      <c r="G18" s="12" t="str">
        <f>IF('[1]Access-Mar'!I18="1","F","S")</f>
        <v>F</v>
      </c>
      <c r="H18" s="12" t="str">
        <f>+'[1]Access-Mar'!J18</f>
        <v>0100</v>
      </c>
      <c r="I18" s="13" t="str">
        <f>+'[1]Access-Mar'!K18</f>
        <v>RECURSOS ORDINARIOS</v>
      </c>
      <c r="J18" s="12" t="str">
        <f>+'[1]Access-Mar'!L18</f>
        <v>4</v>
      </c>
      <c r="K18" s="9"/>
      <c r="L18" s="9"/>
      <c r="M18" s="9"/>
      <c r="N18" s="11">
        <v>0</v>
      </c>
      <c r="O18" s="9"/>
      <c r="P18" s="10">
        <f>'[1]Access-Mar'!M18</f>
        <v>85000</v>
      </c>
      <c r="Q18" s="9"/>
      <c r="R18" s="9">
        <f t="shared" si="0"/>
        <v>85000</v>
      </c>
      <c r="S18" s="9">
        <f>'[1]Access-Mar'!N18</f>
        <v>0</v>
      </c>
      <c r="T18" s="8">
        <f t="shared" si="1"/>
        <v>0</v>
      </c>
      <c r="U18" s="9">
        <f>'[1]Access-Mar'!O18</f>
        <v>0</v>
      </c>
      <c r="V18" s="8">
        <f t="shared" si="2"/>
        <v>0</v>
      </c>
      <c r="W18" s="9">
        <f>'[1]Access-Mar'!P18</f>
        <v>0</v>
      </c>
      <c r="X18" s="8">
        <f t="shared" si="3"/>
        <v>0</v>
      </c>
    </row>
    <row r="19" spans="1:24" ht="30.75" customHeight="1" x14ac:dyDescent="0.2">
      <c r="A19" s="12" t="str">
        <f>+'[1]Access-Mar'!A19</f>
        <v>12101</v>
      </c>
      <c r="B19" s="13" t="str">
        <f>+'[1]Access-Mar'!B19</f>
        <v>JUSTICA FEDERAL DE PRIMEIRO GRAU</v>
      </c>
      <c r="C19" s="12" t="str">
        <f>CONCATENATE('[1]Access-Mar'!C19,".",'[1]Access-Mar'!D19)</f>
        <v>02.122</v>
      </c>
      <c r="D19" s="12" t="str">
        <f>CONCATENATE('[1]Access-Mar'!E19,".",'[1]Access-Mar'!G19)</f>
        <v>0033.158T</v>
      </c>
      <c r="E19" s="13" t="str">
        <f>+'[1]Access-Mar'!F19</f>
        <v>PROGRAMA DE GESTAO E MANUTENCAO DO PODER JUDICIARIO</v>
      </c>
      <c r="F19" s="13" t="str">
        <f>+'[1]Access-Mar'!H19</f>
        <v>REFORMA DO JUIZADO ESPECIAL FEDERAL DE SAO PAULO - SP - 2. E</v>
      </c>
      <c r="G19" s="12" t="str">
        <f>IF('[1]Access-Mar'!I19="1","F","S")</f>
        <v>F</v>
      </c>
      <c r="H19" s="12" t="str">
        <f>+'[1]Access-Mar'!J19</f>
        <v>0100</v>
      </c>
      <c r="I19" s="13" t="str">
        <f>+'[1]Access-Mar'!K19</f>
        <v>RECURSOS ORDINARIOS</v>
      </c>
      <c r="J19" s="12" t="str">
        <f>+'[1]Access-Mar'!L19</f>
        <v>4</v>
      </c>
      <c r="K19" s="9"/>
      <c r="L19" s="9"/>
      <c r="M19" s="9"/>
      <c r="N19" s="11">
        <v>0</v>
      </c>
      <c r="O19" s="9"/>
      <c r="P19" s="10">
        <f>'[1]Access-Mar'!M19</f>
        <v>500000</v>
      </c>
      <c r="Q19" s="9"/>
      <c r="R19" s="9">
        <f t="shared" si="0"/>
        <v>500000</v>
      </c>
      <c r="S19" s="9">
        <f>'[1]Access-Mar'!N19</f>
        <v>0</v>
      </c>
      <c r="T19" s="8">
        <f t="shared" si="1"/>
        <v>0</v>
      </c>
      <c r="U19" s="9">
        <f>'[1]Access-Mar'!O19</f>
        <v>0</v>
      </c>
      <c r="V19" s="8">
        <f t="shared" si="2"/>
        <v>0</v>
      </c>
      <c r="W19" s="9">
        <f>'[1]Access-Mar'!P19</f>
        <v>0</v>
      </c>
      <c r="X19" s="8">
        <f t="shared" si="3"/>
        <v>0</v>
      </c>
    </row>
    <row r="20" spans="1:24" ht="30.75" customHeight="1" x14ac:dyDescent="0.2">
      <c r="A20" s="12" t="str">
        <f>+'[1]Access-Mar'!A20</f>
        <v>12101</v>
      </c>
      <c r="B20" s="13" t="str">
        <f>+'[1]Access-Mar'!B20</f>
        <v>JUSTICA FEDERAL DE PRIMEIRO GRAU</v>
      </c>
      <c r="C20" s="12" t="str">
        <f>CONCATENATE('[1]Access-Mar'!C20,".",'[1]Access-Mar'!D20)</f>
        <v>02.122</v>
      </c>
      <c r="D20" s="12" t="str">
        <f>CONCATENATE('[1]Access-Mar'!E20,".",'[1]Access-Mar'!G20)</f>
        <v>0033.15FZ</v>
      </c>
      <c r="E20" s="13" t="str">
        <f>+'[1]Access-Mar'!F20</f>
        <v>PROGRAMA DE GESTAO E MANUTENCAO DO PODER JUDICIARIO</v>
      </c>
      <c r="F20" s="13" t="str">
        <f>+'[1]Access-Mar'!H20</f>
        <v>REFORMA DO FORUM FEDERAL DE PRESIDENTE PRUDENTE - SP</v>
      </c>
      <c r="G20" s="12" t="str">
        <f>IF('[1]Access-Mar'!I20="1","F","S")</f>
        <v>F</v>
      </c>
      <c r="H20" s="12" t="str">
        <f>+'[1]Access-Mar'!J20</f>
        <v>0100</v>
      </c>
      <c r="I20" s="13" t="str">
        <f>+'[1]Access-Mar'!K20</f>
        <v>RECURSOS ORDINARIOS</v>
      </c>
      <c r="J20" s="12" t="str">
        <f>+'[1]Access-Mar'!L20</f>
        <v>4</v>
      </c>
      <c r="K20" s="9"/>
      <c r="L20" s="9"/>
      <c r="M20" s="9"/>
      <c r="N20" s="11">
        <v>0</v>
      </c>
      <c r="O20" s="9"/>
      <c r="P20" s="10">
        <f>'[1]Access-Mar'!M20</f>
        <v>155000</v>
      </c>
      <c r="Q20" s="9"/>
      <c r="R20" s="9">
        <f t="shared" si="0"/>
        <v>155000</v>
      </c>
      <c r="S20" s="9">
        <f>'[1]Access-Mar'!N20</f>
        <v>0</v>
      </c>
      <c r="T20" s="8">
        <f t="shared" si="1"/>
        <v>0</v>
      </c>
      <c r="U20" s="9">
        <f>'[1]Access-Mar'!O20</f>
        <v>0</v>
      </c>
      <c r="V20" s="8">
        <f t="shared" si="2"/>
        <v>0</v>
      </c>
      <c r="W20" s="9">
        <f>'[1]Access-Mar'!P20</f>
        <v>0</v>
      </c>
      <c r="X20" s="8">
        <f t="shared" si="3"/>
        <v>0</v>
      </c>
    </row>
    <row r="21" spans="1:24" ht="30.75" customHeight="1" x14ac:dyDescent="0.2">
      <c r="A21" s="12" t="str">
        <f>+'[1]Access-Mar'!A21</f>
        <v>12101</v>
      </c>
      <c r="B21" s="13" t="str">
        <f>+'[1]Access-Mar'!B21</f>
        <v>JUSTICA FEDERAL DE PRIMEIRO GRAU</v>
      </c>
      <c r="C21" s="12" t="str">
        <f>CONCATENATE('[1]Access-Mar'!C21,".",'[1]Access-Mar'!D21)</f>
        <v>02.122</v>
      </c>
      <c r="D21" s="12" t="str">
        <f>CONCATENATE('[1]Access-Mar'!E21,".",'[1]Access-Mar'!G21)</f>
        <v>0033.15NX</v>
      </c>
      <c r="E21" s="13" t="str">
        <f>+'[1]Access-Mar'!F21</f>
        <v>PROGRAMA DE GESTAO E MANUTENCAO DO PODER JUDICIARIO</v>
      </c>
      <c r="F21" s="13" t="str">
        <f>+'[1]Access-Mar'!H21</f>
        <v>REFORMA DO FORUM FEDERAL DE SANTOS - SP</v>
      </c>
      <c r="G21" s="12" t="str">
        <f>IF('[1]Access-Mar'!I21="1","F","S")</f>
        <v>F</v>
      </c>
      <c r="H21" s="12" t="str">
        <f>+'[1]Access-Mar'!J21</f>
        <v>0100</v>
      </c>
      <c r="I21" s="13" t="str">
        <f>+'[1]Access-Mar'!K21</f>
        <v>RECURSOS ORDINARIOS</v>
      </c>
      <c r="J21" s="12" t="str">
        <f>+'[1]Access-Mar'!L21</f>
        <v>4</v>
      </c>
      <c r="K21" s="9"/>
      <c r="L21" s="9"/>
      <c r="M21" s="9"/>
      <c r="N21" s="11">
        <v>0</v>
      </c>
      <c r="O21" s="9"/>
      <c r="P21" s="10">
        <f>'[1]Access-Mar'!M21</f>
        <v>1000000</v>
      </c>
      <c r="Q21" s="9"/>
      <c r="R21" s="9">
        <f t="shared" si="0"/>
        <v>1000000</v>
      </c>
      <c r="S21" s="9">
        <f>'[1]Access-Mar'!N21</f>
        <v>0</v>
      </c>
      <c r="T21" s="8">
        <f t="shared" si="1"/>
        <v>0</v>
      </c>
      <c r="U21" s="9">
        <f>'[1]Access-Mar'!O21</f>
        <v>0</v>
      </c>
      <c r="V21" s="8">
        <f t="shared" si="2"/>
        <v>0</v>
      </c>
      <c r="W21" s="9">
        <f>'[1]Access-Mar'!P21</f>
        <v>0</v>
      </c>
      <c r="X21" s="8">
        <f t="shared" si="3"/>
        <v>0</v>
      </c>
    </row>
    <row r="22" spans="1:24" ht="30.75" customHeight="1" x14ac:dyDescent="0.2">
      <c r="A22" s="12" t="str">
        <f>+'[1]Access-Mar'!A22</f>
        <v>12101</v>
      </c>
      <c r="B22" s="13" t="str">
        <f>+'[1]Access-Mar'!B22</f>
        <v>JUSTICA FEDERAL DE PRIMEIRO GRAU</v>
      </c>
      <c r="C22" s="12" t="str">
        <f>CONCATENATE('[1]Access-Mar'!C22,".",'[1]Access-Mar'!D22)</f>
        <v>02.122</v>
      </c>
      <c r="D22" s="12" t="str">
        <f>CONCATENATE('[1]Access-Mar'!E22,".",'[1]Access-Mar'!G22)</f>
        <v>0033.15QA</v>
      </c>
      <c r="E22" s="13" t="str">
        <f>+'[1]Access-Mar'!F22</f>
        <v>PROGRAMA DE GESTAO E MANUTENCAO DO PODER JUDICIARIO</v>
      </c>
      <c r="F22" s="13" t="str">
        <f>+'[1]Access-Mar'!H22</f>
        <v>REFORMA DO FORUM FEDERAL DE BARUERI - SP</v>
      </c>
      <c r="G22" s="12" t="str">
        <f>IF('[1]Access-Mar'!I22="1","F","S")</f>
        <v>F</v>
      </c>
      <c r="H22" s="12" t="str">
        <f>+'[1]Access-Mar'!J22</f>
        <v>0100</v>
      </c>
      <c r="I22" s="13" t="str">
        <f>+'[1]Access-Mar'!K22</f>
        <v>RECURSOS ORDINARIOS</v>
      </c>
      <c r="J22" s="12" t="str">
        <f>+'[1]Access-Mar'!L22</f>
        <v>4</v>
      </c>
      <c r="K22" s="9"/>
      <c r="L22" s="9"/>
      <c r="M22" s="9"/>
      <c r="N22" s="11">
        <v>0</v>
      </c>
      <c r="O22" s="9"/>
      <c r="P22" s="10">
        <f>'[1]Access-Mar'!M22</f>
        <v>200000</v>
      </c>
      <c r="Q22" s="9"/>
      <c r="R22" s="9">
        <f t="shared" si="0"/>
        <v>200000</v>
      </c>
      <c r="S22" s="9">
        <f>'[1]Access-Mar'!N22</f>
        <v>0</v>
      </c>
      <c r="T22" s="8">
        <f t="shared" si="1"/>
        <v>0</v>
      </c>
      <c r="U22" s="9">
        <f>'[1]Access-Mar'!O22</f>
        <v>0</v>
      </c>
      <c r="V22" s="8">
        <f t="shared" si="2"/>
        <v>0</v>
      </c>
      <c r="W22" s="9">
        <f>'[1]Access-Mar'!P22</f>
        <v>0</v>
      </c>
      <c r="X22" s="8">
        <f t="shared" si="3"/>
        <v>0</v>
      </c>
    </row>
    <row r="23" spans="1:24" ht="30.75" customHeight="1" x14ac:dyDescent="0.2">
      <c r="A23" s="12" t="str">
        <f>+'[1]Access-Mar'!A23</f>
        <v>12101</v>
      </c>
      <c r="B23" s="13" t="str">
        <f>+'[1]Access-Mar'!B23</f>
        <v>JUSTICA FEDERAL DE PRIMEIRO GRAU</v>
      </c>
      <c r="C23" s="12" t="str">
        <f>CONCATENATE('[1]Access-Mar'!C23,".",'[1]Access-Mar'!D23)</f>
        <v>02.122</v>
      </c>
      <c r="D23" s="12" t="str">
        <f>CONCATENATE('[1]Access-Mar'!E23,".",'[1]Access-Mar'!G23)</f>
        <v>0033.15TO</v>
      </c>
      <c r="E23" s="13" t="str">
        <f>+'[1]Access-Mar'!F23</f>
        <v>PROGRAMA DE GESTAO E MANUTENCAO DO PODER JUDICIARIO</v>
      </c>
      <c r="F23" s="13" t="str">
        <f>+'[1]Access-Mar'!H23</f>
        <v>REFORMA DO ANEXO ADMINISTRATIVO PRESIDENTE WILSON DE SAO PAU</v>
      </c>
      <c r="G23" s="12" t="str">
        <f>IF('[1]Access-Mar'!I23="1","F","S")</f>
        <v>F</v>
      </c>
      <c r="H23" s="12" t="str">
        <f>+'[1]Access-Mar'!J23</f>
        <v>0100</v>
      </c>
      <c r="I23" s="13" t="str">
        <f>+'[1]Access-Mar'!K23</f>
        <v>RECURSOS ORDINARIOS</v>
      </c>
      <c r="J23" s="12" t="str">
        <f>+'[1]Access-Mar'!L23</f>
        <v>4</v>
      </c>
      <c r="K23" s="9"/>
      <c r="L23" s="9"/>
      <c r="M23" s="9"/>
      <c r="N23" s="11">
        <v>0</v>
      </c>
      <c r="O23" s="9"/>
      <c r="P23" s="10">
        <f>'[1]Access-Mar'!M23</f>
        <v>1374700</v>
      </c>
      <c r="Q23" s="9"/>
      <c r="R23" s="9">
        <f t="shared" si="0"/>
        <v>1374700</v>
      </c>
      <c r="S23" s="9">
        <f>'[1]Access-Mar'!N23</f>
        <v>0</v>
      </c>
      <c r="T23" s="8">
        <f t="shared" si="1"/>
        <v>0</v>
      </c>
      <c r="U23" s="9">
        <f>'[1]Access-Mar'!O23</f>
        <v>0</v>
      </c>
      <c r="V23" s="8">
        <f t="shared" si="2"/>
        <v>0</v>
      </c>
      <c r="W23" s="9">
        <f>'[1]Access-Mar'!P23</f>
        <v>0</v>
      </c>
      <c r="X23" s="8">
        <f t="shared" si="3"/>
        <v>0</v>
      </c>
    </row>
    <row r="24" spans="1:24" ht="30.75" customHeight="1" x14ac:dyDescent="0.2">
      <c r="A24" s="12" t="str">
        <f>+'[1]Access-Mar'!A24</f>
        <v>12101</v>
      </c>
      <c r="B24" s="13" t="str">
        <f>+'[1]Access-Mar'!B24</f>
        <v>JUSTICA FEDERAL DE PRIMEIRO GRAU</v>
      </c>
      <c r="C24" s="12" t="str">
        <f>CONCATENATE('[1]Access-Mar'!C24,".",'[1]Access-Mar'!D24)</f>
        <v>02.122</v>
      </c>
      <c r="D24" s="12" t="str">
        <f>CONCATENATE('[1]Access-Mar'!E24,".",'[1]Access-Mar'!G24)</f>
        <v>0033.20TP</v>
      </c>
      <c r="E24" s="13" t="str">
        <f>+'[1]Access-Mar'!F24</f>
        <v>PROGRAMA DE GESTAO E MANUTENCAO DO PODER JUDICIARIO</v>
      </c>
      <c r="F24" s="13" t="str">
        <f>+'[1]Access-Mar'!H24</f>
        <v>ATIVOS CIVIS DA UNIAO</v>
      </c>
      <c r="G24" s="12" t="str">
        <f>IF('[1]Access-Mar'!I24="1","F","S")</f>
        <v>F</v>
      </c>
      <c r="H24" s="12" t="str">
        <f>+'[1]Access-Mar'!J24</f>
        <v>0100</v>
      </c>
      <c r="I24" s="13" t="str">
        <f>+'[1]Access-Mar'!K24</f>
        <v>RECURSOS ORDINARIOS</v>
      </c>
      <c r="J24" s="12" t="str">
        <f>+'[1]Access-Mar'!L24</f>
        <v>1</v>
      </c>
      <c r="K24" s="9"/>
      <c r="L24" s="9"/>
      <c r="M24" s="9"/>
      <c r="N24" s="11">
        <v>0</v>
      </c>
      <c r="O24" s="9"/>
      <c r="P24" s="10">
        <f>'[1]Access-Mar'!M24</f>
        <v>296245055.25999999</v>
      </c>
      <c r="Q24" s="9"/>
      <c r="R24" s="9">
        <f t="shared" si="0"/>
        <v>296245055.25999999</v>
      </c>
      <c r="S24" s="9">
        <f>'[1]Access-Mar'!N24</f>
        <v>296073995.60000002</v>
      </c>
      <c r="T24" s="8">
        <f t="shared" si="1"/>
        <v>0.99942257378827859</v>
      </c>
      <c r="U24" s="9">
        <f>'[1]Access-Mar'!O24</f>
        <v>296064828.29000002</v>
      </c>
      <c r="V24" s="8">
        <f t="shared" si="2"/>
        <v>0.99939162876544285</v>
      </c>
      <c r="W24" s="9">
        <f>'[1]Access-Mar'!P24</f>
        <v>292561345.57999998</v>
      </c>
      <c r="X24" s="8">
        <f t="shared" si="3"/>
        <v>0.9875653293967489</v>
      </c>
    </row>
    <row r="25" spans="1:24" ht="30.75" customHeight="1" x14ac:dyDescent="0.2">
      <c r="A25" s="12" t="str">
        <f>+'[1]Access-Mar'!A25</f>
        <v>12101</v>
      </c>
      <c r="B25" s="13" t="str">
        <f>+'[1]Access-Mar'!B25</f>
        <v>JUSTICA FEDERAL DE PRIMEIRO GRAU</v>
      </c>
      <c r="C25" s="12" t="str">
        <f>CONCATENATE('[1]Access-Mar'!C25,".",'[1]Access-Mar'!D25)</f>
        <v>02.122</v>
      </c>
      <c r="D25" s="12" t="str">
        <f>CONCATENATE('[1]Access-Mar'!E25,".",'[1]Access-Mar'!G25)</f>
        <v>0033.216H</v>
      </c>
      <c r="E25" s="13" t="str">
        <f>+'[1]Access-Mar'!F25</f>
        <v>PROGRAMA DE GESTAO E MANUTENCAO DO PODER JUDICIARIO</v>
      </c>
      <c r="F25" s="13" t="str">
        <f>+'[1]Access-Mar'!H25</f>
        <v>AJUDA DE CUSTO PARA MORADIA OU AUXILIO-MORADIA A AGENTES PUB</v>
      </c>
      <c r="G25" s="12" t="str">
        <f>IF('[1]Access-Mar'!I25="1","F","S")</f>
        <v>F</v>
      </c>
      <c r="H25" s="12" t="str">
        <f>+'[1]Access-Mar'!J25</f>
        <v>0100</v>
      </c>
      <c r="I25" s="13" t="str">
        <f>+'[1]Access-Mar'!K25</f>
        <v>RECURSOS ORDINARIOS</v>
      </c>
      <c r="J25" s="12" t="str">
        <f>+'[1]Access-Mar'!L25</f>
        <v>3</v>
      </c>
      <c r="K25" s="9"/>
      <c r="L25" s="9"/>
      <c r="M25" s="9"/>
      <c r="N25" s="11">
        <v>0</v>
      </c>
      <c r="O25" s="9"/>
      <c r="P25" s="10">
        <f>'[1]Access-Mar'!M25</f>
        <v>326818</v>
      </c>
      <c r="Q25" s="9"/>
      <c r="R25" s="9">
        <f t="shared" si="0"/>
        <v>326818</v>
      </c>
      <c r="S25" s="9">
        <f>'[1]Access-Mar'!N25</f>
        <v>81028</v>
      </c>
      <c r="T25" s="8">
        <f t="shared" si="1"/>
        <v>0.24793004057304066</v>
      </c>
      <c r="U25" s="9">
        <f>'[1]Access-Mar'!O25</f>
        <v>3897.44</v>
      </c>
      <c r="V25" s="8">
        <f t="shared" si="2"/>
        <v>1.1925414144875742E-2</v>
      </c>
      <c r="W25" s="9">
        <f>'[1]Access-Mar'!P25</f>
        <v>3897.44</v>
      </c>
      <c r="X25" s="8">
        <f t="shared" si="3"/>
        <v>1.1925414144875742E-2</v>
      </c>
    </row>
    <row r="26" spans="1:24" ht="30.75" customHeight="1" x14ac:dyDescent="0.2">
      <c r="A26" s="12" t="str">
        <f>+'[1]Access-Mar'!A26</f>
        <v>12101</v>
      </c>
      <c r="B26" s="13" t="str">
        <f>+'[1]Access-Mar'!B26</f>
        <v>JUSTICA FEDERAL DE PRIMEIRO GRAU</v>
      </c>
      <c r="C26" s="12" t="str">
        <f>CONCATENATE('[1]Access-Mar'!C26,".",'[1]Access-Mar'!D26)</f>
        <v>02.131</v>
      </c>
      <c r="D26" s="12" t="str">
        <f>CONCATENATE('[1]Access-Mar'!E26,".",'[1]Access-Mar'!G26)</f>
        <v>0033.219I</v>
      </c>
      <c r="E26" s="13" t="str">
        <f>+'[1]Access-Mar'!F26</f>
        <v>PROGRAMA DE GESTAO E MANUTENCAO DO PODER JUDICIARIO</v>
      </c>
      <c r="F26" s="13" t="str">
        <f>+'[1]Access-Mar'!H26</f>
        <v>PUBLICIDADE INSTITUCIONAL E DE UTILIDADE PUBLICA</v>
      </c>
      <c r="G26" s="12" t="str">
        <f>IF('[1]Access-Mar'!I26="1","F","S")</f>
        <v>F</v>
      </c>
      <c r="H26" s="12" t="str">
        <f>+'[1]Access-Mar'!J26</f>
        <v>0100</v>
      </c>
      <c r="I26" s="13" t="str">
        <f>+'[1]Access-Mar'!K26</f>
        <v>RECURSOS ORDINARIOS</v>
      </c>
      <c r="J26" s="12" t="str">
        <f>+'[1]Access-Mar'!L26</f>
        <v>4</v>
      </c>
      <c r="K26" s="9"/>
      <c r="L26" s="9"/>
      <c r="M26" s="9"/>
      <c r="N26" s="11">
        <v>0</v>
      </c>
      <c r="O26" s="9"/>
      <c r="P26" s="10">
        <f>'[1]Access-Mar'!M26</f>
        <v>20000</v>
      </c>
      <c r="Q26" s="9"/>
      <c r="R26" s="9">
        <f t="shared" si="0"/>
        <v>20000</v>
      </c>
      <c r="S26" s="9">
        <f>'[1]Access-Mar'!N26</f>
        <v>0</v>
      </c>
      <c r="T26" s="8">
        <f t="shared" si="1"/>
        <v>0</v>
      </c>
      <c r="U26" s="9">
        <f>'[1]Access-Mar'!O26</f>
        <v>0</v>
      </c>
      <c r="V26" s="8">
        <f t="shared" si="2"/>
        <v>0</v>
      </c>
      <c r="W26" s="9">
        <f>'[1]Access-Mar'!P26</f>
        <v>0</v>
      </c>
      <c r="X26" s="8">
        <f t="shared" si="3"/>
        <v>0</v>
      </c>
    </row>
    <row r="27" spans="1:24" ht="30.75" customHeight="1" x14ac:dyDescent="0.2">
      <c r="A27" s="12" t="str">
        <f>+'[1]Access-Mar'!A27</f>
        <v>12101</v>
      </c>
      <c r="B27" s="13" t="str">
        <f>+'[1]Access-Mar'!B27</f>
        <v>JUSTICA FEDERAL DE PRIMEIRO GRAU</v>
      </c>
      <c r="C27" s="12" t="str">
        <f>CONCATENATE('[1]Access-Mar'!C27,".",'[1]Access-Mar'!D27)</f>
        <v>02.131</v>
      </c>
      <c r="D27" s="12" t="str">
        <f>CONCATENATE('[1]Access-Mar'!E27,".",'[1]Access-Mar'!G27)</f>
        <v>0033.219I</v>
      </c>
      <c r="E27" s="13" t="str">
        <f>+'[1]Access-Mar'!F27</f>
        <v>PROGRAMA DE GESTAO E MANUTENCAO DO PODER JUDICIARIO</v>
      </c>
      <c r="F27" s="13" t="str">
        <f>+'[1]Access-Mar'!H27</f>
        <v>PUBLICIDADE INSTITUCIONAL E DE UTILIDADE PUBLICA</v>
      </c>
      <c r="G27" s="12" t="str">
        <f>IF('[1]Access-Mar'!I27="1","F","S")</f>
        <v>F</v>
      </c>
      <c r="H27" s="12" t="str">
        <f>+'[1]Access-Mar'!J27</f>
        <v>0100</v>
      </c>
      <c r="I27" s="13" t="str">
        <f>+'[1]Access-Mar'!K27</f>
        <v>RECURSOS ORDINARIOS</v>
      </c>
      <c r="J27" s="12" t="str">
        <f>+'[1]Access-Mar'!L27</f>
        <v>3</v>
      </c>
      <c r="K27" s="9"/>
      <c r="L27" s="9"/>
      <c r="M27" s="9"/>
      <c r="N27" s="11">
        <v>0</v>
      </c>
      <c r="O27" s="9"/>
      <c r="P27" s="10">
        <f>'[1]Access-Mar'!M27</f>
        <v>12000</v>
      </c>
      <c r="Q27" s="9"/>
      <c r="R27" s="9">
        <f t="shared" si="0"/>
        <v>12000</v>
      </c>
      <c r="S27" s="9">
        <f>'[1]Access-Mar'!N27</f>
        <v>6953.28</v>
      </c>
      <c r="T27" s="8">
        <f t="shared" si="1"/>
        <v>0.57943999999999996</v>
      </c>
      <c r="U27" s="9">
        <f>'[1]Access-Mar'!O27</f>
        <v>1132.8800000000001</v>
      </c>
      <c r="V27" s="8">
        <f t="shared" si="2"/>
        <v>9.440666666666668E-2</v>
      </c>
      <c r="W27" s="9">
        <f>'[1]Access-Mar'!P27</f>
        <v>1132.8800000000001</v>
      </c>
      <c r="X27" s="8">
        <f t="shared" si="3"/>
        <v>9.440666666666668E-2</v>
      </c>
    </row>
    <row r="28" spans="1:24" ht="30.75" customHeight="1" x14ac:dyDescent="0.2">
      <c r="A28" s="12" t="str">
        <f>+'[1]Access-Mar'!A28</f>
        <v>12101</v>
      </c>
      <c r="B28" s="13" t="str">
        <f>+'[1]Access-Mar'!B28</f>
        <v>JUSTICA FEDERAL DE PRIMEIRO GRAU</v>
      </c>
      <c r="C28" s="12" t="str">
        <f>CONCATENATE('[1]Access-Mar'!C28,".",'[1]Access-Mar'!D28)</f>
        <v>02.301</v>
      </c>
      <c r="D28" s="12" t="str">
        <f>CONCATENATE('[1]Access-Mar'!E28,".",'[1]Access-Mar'!G28)</f>
        <v>0033.2004</v>
      </c>
      <c r="E28" s="13" t="str">
        <f>+'[1]Access-Mar'!F28</f>
        <v>PROGRAMA DE GESTAO E MANUTENCAO DO PODER JUDICIARIO</v>
      </c>
      <c r="F28" s="13" t="str">
        <f>+'[1]Access-Mar'!H28</f>
        <v>ASSISTENCIA MEDICA E ODONTOLOGICA AOS SERVIDORES CIVIS, EMPR</v>
      </c>
      <c r="G28" s="12" t="str">
        <f>IF('[1]Access-Mar'!I28="1","F","S")</f>
        <v>S</v>
      </c>
      <c r="H28" s="12" t="str">
        <f>+'[1]Access-Mar'!J28</f>
        <v>0151</v>
      </c>
      <c r="I28" s="13" t="str">
        <f>+'[1]Access-Mar'!K28</f>
        <v>RECURSOS LIVRES DA SEGURIDADE SOCIAL</v>
      </c>
      <c r="J28" s="12" t="str">
        <f>+'[1]Access-Mar'!L28</f>
        <v>4</v>
      </c>
      <c r="K28" s="9"/>
      <c r="L28" s="9"/>
      <c r="M28" s="9"/>
      <c r="N28" s="11">
        <v>0</v>
      </c>
      <c r="O28" s="9"/>
      <c r="P28" s="10">
        <f>'[1]Access-Mar'!M28</f>
        <v>11990</v>
      </c>
      <c r="Q28" s="9"/>
      <c r="R28" s="9">
        <f t="shared" si="0"/>
        <v>11990</v>
      </c>
      <c r="S28" s="9">
        <f>'[1]Access-Mar'!N28</f>
        <v>0</v>
      </c>
      <c r="T28" s="8">
        <f t="shared" si="1"/>
        <v>0</v>
      </c>
      <c r="U28" s="9">
        <f>'[1]Access-Mar'!O28</f>
        <v>0</v>
      </c>
      <c r="V28" s="8">
        <f t="shared" si="2"/>
        <v>0</v>
      </c>
      <c r="W28" s="9">
        <f>'[1]Access-Mar'!P28</f>
        <v>0</v>
      </c>
      <c r="X28" s="8">
        <f t="shared" si="3"/>
        <v>0</v>
      </c>
    </row>
    <row r="29" spans="1:24" ht="30.75" customHeight="1" x14ac:dyDescent="0.2">
      <c r="A29" s="12" t="str">
        <f>+'[1]Access-Mar'!A29</f>
        <v>12101</v>
      </c>
      <c r="B29" s="13" t="str">
        <f>+'[1]Access-Mar'!B29</f>
        <v>JUSTICA FEDERAL DE PRIMEIRO GRAU</v>
      </c>
      <c r="C29" s="12" t="str">
        <f>CONCATENATE('[1]Access-Mar'!C29,".",'[1]Access-Mar'!D29)</f>
        <v>02.301</v>
      </c>
      <c r="D29" s="12" t="str">
        <f>CONCATENATE('[1]Access-Mar'!E29,".",'[1]Access-Mar'!G29)</f>
        <v>0033.2004</v>
      </c>
      <c r="E29" s="13" t="str">
        <f>+'[1]Access-Mar'!F29</f>
        <v>PROGRAMA DE GESTAO E MANUTENCAO DO PODER JUDICIARIO</v>
      </c>
      <c r="F29" s="13" t="str">
        <f>+'[1]Access-Mar'!H29</f>
        <v>ASSISTENCIA MEDICA E ODONTOLOGICA AOS SERVIDORES CIVIS, EMPR</v>
      </c>
      <c r="G29" s="12" t="str">
        <f>IF('[1]Access-Mar'!I29="1","F","S")</f>
        <v>S</v>
      </c>
      <c r="H29" s="12" t="str">
        <f>+'[1]Access-Mar'!J29</f>
        <v>0151</v>
      </c>
      <c r="I29" s="13" t="str">
        <f>+'[1]Access-Mar'!K29</f>
        <v>RECURSOS LIVRES DA SEGURIDADE SOCIAL</v>
      </c>
      <c r="J29" s="12" t="str">
        <f>+'[1]Access-Mar'!L29</f>
        <v>3</v>
      </c>
      <c r="K29" s="9"/>
      <c r="L29" s="9"/>
      <c r="M29" s="9"/>
      <c r="N29" s="11">
        <v>0</v>
      </c>
      <c r="O29" s="9"/>
      <c r="P29" s="10">
        <f>'[1]Access-Mar'!M29</f>
        <v>31603365</v>
      </c>
      <c r="Q29" s="9"/>
      <c r="R29" s="9">
        <f t="shared" si="0"/>
        <v>31603365</v>
      </c>
      <c r="S29" s="9">
        <f>'[1]Access-Mar'!N29</f>
        <v>28959158.82</v>
      </c>
      <c r="T29" s="8">
        <f t="shared" si="1"/>
        <v>0.916331498876781</v>
      </c>
      <c r="U29" s="9">
        <f>'[1]Access-Mar'!O29</f>
        <v>4741133.2</v>
      </c>
      <c r="V29" s="8">
        <f t="shared" si="2"/>
        <v>0.1500198855406695</v>
      </c>
      <c r="W29" s="9">
        <f>'[1]Access-Mar'!P29</f>
        <v>4737558.95</v>
      </c>
      <c r="X29" s="8">
        <f t="shared" si="3"/>
        <v>0.14990678840686744</v>
      </c>
    </row>
    <row r="30" spans="1:24" ht="30.75" customHeight="1" x14ac:dyDescent="0.2">
      <c r="A30" s="12" t="str">
        <f>+'[1]Access-Mar'!A30</f>
        <v>12101</v>
      </c>
      <c r="B30" s="13" t="str">
        <f>+'[1]Access-Mar'!B30</f>
        <v>JUSTICA FEDERAL DE PRIMEIRO GRAU</v>
      </c>
      <c r="C30" s="12" t="str">
        <f>CONCATENATE('[1]Access-Mar'!C30,".",'[1]Access-Mar'!D30)</f>
        <v>02.331</v>
      </c>
      <c r="D30" s="12" t="str">
        <f>CONCATENATE('[1]Access-Mar'!E30,".",'[1]Access-Mar'!G30)</f>
        <v>0033.212B</v>
      </c>
      <c r="E30" s="13" t="str">
        <f>+'[1]Access-Mar'!F30</f>
        <v>PROGRAMA DE GESTAO E MANUTENCAO DO PODER JUDICIARIO</v>
      </c>
      <c r="F30" s="13" t="str">
        <f>+'[1]Access-Mar'!H30</f>
        <v>BENEFICIOS OBRIGATORIOS AOS SERVIDORES CIVIS, EMPREGADOS, MI</v>
      </c>
      <c r="G30" s="12" t="str">
        <f>IF('[1]Access-Mar'!I30="1","F","S")</f>
        <v>F</v>
      </c>
      <c r="H30" s="12" t="str">
        <f>+'[1]Access-Mar'!J30</f>
        <v>0100</v>
      </c>
      <c r="I30" s="13" t="str">
        <f>+'[1]Access-Mar'!K30</f>
        <v>RECURSOS ORDINARIOS</v>
      </c>
      <c r="J30" s="12" t="str">
        <f>+'[1]Access-Mar'!L30</f>
        <v>3</v>
      </c>
      <c r="K30" s="9"/>
      <c r="L30" s="9"/>
      <c r="M30" s="9"/>
      <c r="N30" s="11">
        <v>0</v>
      </c>
      <c r="O30" s="9"/>
      <c r="P30" s="10">
        <f>'[1]Access-Mar'!M30</f>
        <v>57787970.560000002</v>
      </c>
      <c r="Q30" s="9"/>
      <c r="R30" s="9">
        <f t="shared" si="0"/>
        <v>57787970.560000002</v>
      </c>
      <c r="S30" s="9">
        <f>'[1]Access-Mar'!N30</f>
        <v>57299825.759999998</v>
      </c>
      <c r="T30" s="8">
        <f t="shared" si="1"/>
        <v>0.9915528301951152</v>
      </c>
      <c r="U30" s="9">
        <f>'[1]Access-Mar'!O30</f>
        <v>14219959.810000001</v>
      </c>
      <c r="V30" s="8">
        <f t="shared" si="2"/>
        <v>0.24607127871423903</v>
      </c>
      <c r="W30" s="9">
        <f>'[1]Access-Mar'!P30</f>
        <v>14219959.810000001</v>
      </c>
      <c r="X30" s="8">
        <f t="shared" si="3"/>
        <v>0.24607127871423903</v>
      </c>
    </row>
    <row r="31" spans="1:24" ht="30.75" customHeight="1" x14ac:dyDescent="0.2">
      <c r="A31" s="12" t="str">
        <f>+'[1]Access-Mar'!A31</f>
        <v>12101</v>
      </c>
      <c r="B31" s="13" t="str">
        <f>+'[1]Access-Mar'!B31</f>
        <v>JUSTICA FEDERAL DE PRIMEIRO GRAU</v>
      </c>
      <c r="C31" s="12" t="str">
        <f>CONCATENATE('[1]Access-Mar'!C31,".",'[1]Access-Mar'!D31)</f>
        <v>02.846</v>
      </c>
      <c r="D31" s="12" t="str">
        <f>CONCATENATE('[1]Access-Mar'!E31,".",'[1]Access-Mar'!G31)</f>
        <v>0033.09HB</v>
      </c>
      <c r="E31" s="13" t="str">
        <f>+'[1]Access-Mar'!F31</f>
        <v>PROGRAMA DE GESTAO E MANUTENCAO DO PODER JUDICIARIO</v>
      </c>
      <c r="F31" s="13" t="str">
        <f>+'[1]Access-Mar'!H31</f>
        <v>CONTRIBUICAO DA UNIAO, DE SUAS AUTARQUIAS E FUNDACOES PARA O</v>
      </c>
      <c r="G31" s="12" t="str">
        <f>IF('[1]Access-Mar'!I31="1","F","S")</f>
        <v>F</v>
      </c>
      <c r="H31" s="12" t="str">
        <f>+'[1]Access-Mar'!J31</f>
        <v>0100</v>
      </c>
      <c r="I31" s="13" t="str">
        <f>+'[1]Access-Mar'!K31</f>
        <v>RECURSOS ORDINARIOS</v>
      </c>
      <c r="J31" s="12" t="str">
        <f>+'[1]Access-Mar'!L31</f>
        <v>1</v>
      </c>
      <c r="K31" s="9"/>
      <c r="L31" s="9"/>
      <c r="M31" s="9"/>
      <c r="N31" s="11">
        <v>0</v>
      </c>
      <c r="O31" s="9"/>
      <c r="P31" s="10">
        <f>'[1]Access-Mar'!M31</f>
        <v>48288156.710000001</v>
      </c>
      <c r="Q31" s="9"/>
      <c r="R31" s="9">
        <f t="shared" si="0"/>
        <v>48288156.710000001</v>
      </c>
      <c r="S31" s="9">
        <f>'[1]Access-Mar'!N31</f>
        <v>48288156.710000001</v>
      </c>
      <c r="T31" s="8">
        <f t="shared" si="1"/>
        <v>1</v>
      </c>
      <c r="U31" s="9">
        <f>'[1]Access-Mar'!O31</f>
        <v>48288156.710000001</v>
      </c>
      <c r="V31" s="8">
        <f t="shared" si="2"/>
        <v>1</v>
      </c>
      <c r="W31" s="9">
        <f>'[1]Access-Mar'!P31</f>
        <v>48288156.710000001</v>
      </c>
      <c r="X31" s="8">
        <f t="shared" si="3"/>
        <v>1</v>
      </c>
    </row>
    <row r="32" spans="1:24" ht="30.75" customHeight="1" x14ac:dyDescent="0.2">
      <c r="A32" s="12" t="str">
        <f>+'[1]Access-Mar'!A32</f>
        <v>12101</v>
      </c>
      <c r="B32" s="13" t="str">
        <f>+'[1]Access-Mar'!B32</f>
        <v>JUSTICA FEDERAL DE PRIMEIRO GRAU</v>
      </c>
      <c r="C32" s="12" t="str">
        <f>CONCATENATE('[1]Access-Mar'!C32,".",'[1]Access-Mar'!D32)</f>
        <v>09.272</v>
      </c>
      <c r="D32" s="12" t="str">
        <f>CONCATENATE('[1]Access-Mar'!E32,".",'[1]Access-Mar'!G32)</f>
        <v>0033.0181</v>
      </c>
      <c r="E32" s="13" t="str">
        <f>+'[1]Access-Mar'!F32</f>
        <v>PROGRAMA DE GESTAO E MANUTENCAO DO PODER JUDICIARIO</v>
      </c>
      <c r="F32" s="13" t="str">
        <f>+'[1]Access-Mar'!H32</f>
        <v>APOSENTADORIAS E PENSOES CIVIS DA UNIAO</v>
      </c>
      <c r="G32" s="12" t="str">
        <f>IF('[1]Access-Mar'!I32="1","F","S")</f>
        <v>S</v>
      </c>
      <c r="H32" s="12" t="str">
        <f>+'[1]Access-Mar'!J32</f>
        <v>0156</v>
      </c>
      <c r="I32" s="13" t="str">
        <f>+'[1]Access-Mar'!K32</f>
        <v>CONTRIBUICAO PLANO SEGURIDADE SOCIAL SERVIDOR</v>
      </c>
      <c r="J32" s="12" t="str">
        <f>+'[1]Access-Mar'!L32</f>
        <v>1</v>
      </c>
      <c r="K32" s="9"/>
      <c r="L32" s="9"/>
      <c r="M32" s="9"/>
      <c r="N32" s="11">
        <v>0</v>
      </c>
      <c r="O32" s="9"/>
      <c r="P32" s="10">
        <f>'[1]Access-Mar'!M32</f>
        <v>70525973.090000004</v>
      </c>
      <c r="Q32" s="9"/>
      <c r="R32" s="9">
        <f t="shared" si="0"/>
        <v>70525973.090000004</v>
      </c>
      <c r="S32" s="9">
        <f>'[1]Access-Mar'!N32</f>
        <v>70525973.090000004</v>
      </c>
      <c r="T32" s="8">
        <f t="shared" si="1"/>
        <v>1</v>
      </c>
      <c r="U32" s="9">
        <f>'[1]Access-Mar'!O32</f>
        <v>70525973.090000004</v>
      </c>
      <c r="V32" s="8">
        <f t="shared" si="2"/>
        <v>1</v>
      </c>
      <c r="W32" s="9">
        <f>'[1]Access-Mar'!P32</f>
        <v>69269723.180000007</v>
      </c>
      <c r="X32" s="8">
        <f t="shared" si="3"/>
        <v>0.98218741472171023</v>
      </c>
    </row>
    <row r="33" spans="1:24" ht="30.75" customHeight="1" thickBot="1" x14ac:dyDescent="0.25">
      <c r="A33" s="12" t="str">
        <f>+'[1]Access-Mar'!A33</f>
        <v>71101</v>
      </c>
      <c r="B33" s="13" t="str">
        <f>+'[1]Access-Mar'!B33</f>
        <v>RECURSOS SOB SUPERVISAO DO MF - EFU</v>
      </c>
      <c r="C33" s="12" t="str">
        <f>CONCATENATE('[1]Access-Mar'!C33,".",'[1]Access-Mar'!D33)</f>
        <v>28.845</v>
      </c>
      <c r="D33" s="12" t="str">
        <f>CONCATENATE('[1]Access-Mar'!E33,".",'[1]Access-Mar'!G33)</f>
        <v>0903.00RC</v>
      </c>
      <c r="E33" s="13" t="str">
        <f>+'[1]Access-Mar'!F33</f>
        <v>OPERACOES ESPECIAIS: TRANSFERENCIAS CONSTITUCIONAIS E AS DEC</v>
      </c>
      <c r="F33" s="13" t="str">
        <f>+'[1]Access-Mar'!H33</f>
        <v>ANTECIPACAO DE PAGAMENTO DE HONORARIOS PERICIAIS EM ACOES QU</v>
      </c>
      <c r="G33" s="12" t="str">
        <f>IF('[1]Access-Mar'!I33="1","F","S")</f>
        <v>F</v>
      </c>
      <c r="H33" s="12" t="str">
        <f>+'[1]Access-Mar'!J33</f>
        <v>0100</v>
      </c>
      <c r="I33" s="13" t="str">
        <f>+'[1]Access-Mar'!K33</f>
        <v>RECURSOS ORDINARIOS</v>
      </c>
      <c r="J33" s="12" t="str">
        <f>+'[1]Access-Mar'!L33</f>
        <v>3</v>
      </c>
      <c r="K33" s="9"/>
      <c r="L33" s="9"/>
      <c r="M33" s="9"/>
      <c r="N33" s="11">
        <v>0</v>
      </c>
      <c r="O33" s="9"/>
      <c r="P33" s="10">
        <f>'[1]Access-Mar'!M33</f>
        <v>7090285.0300000003</v>
      </c>
      <c r="Q33" s="9"/>
      <c r="R33" s="9">
        <f t="shared" si="0"/>
        <v>7090285.0300000003</v>
      </c>
      <c r="S33" s="9">
        <f>'[1]Access-Mar'!N33</f>
        <v>3410952.02</v>
      </c>
      <c r="T33" s="8">
        <f t="shared" si="1"/>
        <v>0.48107403377547997</v>
      </c>
      <c r="U33" s="9">
        <f>'[1]Access-Mar'!O33</f>
        <v>0</v>
      </c>
      <c r="V33" s="8">
        <f t="shared" si="2"/>
        <v>0</v>
      </c>
      <c r="W33" s="9">
        <f>'[1]Access-Mar'!P33</f>
        <v>0</v>
      </c>
      <c r="X33" s="8">
        <f t="shared" si="3"/>
        <v>0</v>
      </c>
    </row>
    <row r="34" spans="1:24" ht="30.75" customHeight="1" thickBot="1" x14ac:dyDescent="0.25">
      <c r="A34" s="50" t="s">
        <v>2</v>
      </c>
      <c r="B34" s="51"/>
      <c r="C34" s="51"/>
      <c r="D34" s="51"/>
      <c r="E34" s="51"/>
      <c r="F34" s="51"/>
      <c r="G34" s="51"/>
      <c r="H34" s="51"/>
      <c r="I34" s="51"/>
      <c r="J34" s="52"/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6">
        <f>SUM(P10:P33)</f>
        <v>657676818.64999998</v>
      </c>
      <c r="Q34" s="6">
        <f>SUM(Q10:Q33)</f>
        <v>0</v>
      </c>
      <c r="R34" s="6">
        <f>SUM(R10:R33)</f>
        <v>657676818.64999998</v>
      </c>
      <c r="S34" s="6">
        <f>SUM(S10:S33)</f>
        <v>618516172.87</v>
      </c>
      <c r="T34" s="5">
        <f t="shared" si="1"/>
        <v>0.94045609535032082</v>
      </c>
      <c r="U34" s="6">
        <f>SUM(U10:U33)</f>
        <v>453355442.43999994</v>
      </c>
      <c r="V34" s="5">
        <f t="shared" si="2"/>
        <v>0.68932860271796348</v>
      </c>
      <c r="W34" s="6">
        <f>SUM(W10:W33)</f>
        <v>444924526.47999996</v>
      </c>
      <c r="X34" s="5">
        <f t="shared" si="3"/>
        <v>0.676509364269958</v>
      </c>
    </row>
    <row r="35" spans="1:24" ht="12.75" x14ac:dyDescent="0.2">
      <c r="A35" s="1" t="s">
        <v>1</v>
      </c>
      <c r="B35" s="1"/>
      <c r="C35" s="1"/>
      <c r="D35" s="1"/>
      <c r="E35" s="1"/>
      <c r="F35" s="1"/>
      <c r="G35" s="1"/>
      <c r="H35" s="3"/>
      <c r="I35" s="3"/>
      <c r="J35" s="3"/>
      <c r="K35" s="1"/>
      <c r="L35" s="1"/>
      <c r="M35" s="1"/>
      <c r="N35" s="1"/>
      <c r="O35" s="1"/>
      <c r="P35" s="1"/>
      <c r="Q35" s="1"/>
      <c r="R35" s="1"/>
      <c r="S35" s="1"/>
      <c r="T35" s="1"/>
      <c r="U35" s="2"/>
      <c r="V35" s="1"/>
      <c r="W35" s="2"/>
      <c r="X35" s="1"/>
    </row>
    <row r="36" spans="1:24" ht="12.75" x14ac:dyDescent="0.2">
      <c r="A36" s="1" t="s">
        <v>0</v>
      </c>
      <c r="B36" s="4"/>
      <c r="C36" s="1"/>
      <c r="D36" s="1"/>
      <c r="E36" s="1"/>
      <c r="F36" s="1"/>
      <c r="G36" s="1"/>
      <c r="H36" s="3"/>
      <c r="I36" s="3"/>
      <c r="J36" s="3"/>
      <c r="K36" s="1"/>
      <c r="L36" s="1"/>
      <c r="M36" s="1"/>
      <c r="N36" s="1"/>
      <c r="O36" s="1"/>
      <c r="P36" s="1"/>
      <c r="Q36" s="1"/>
      <c r="R36" s="1"/>
      <c r="S36" s="1"/>
      <c r="T36" s="1"/>
      <c r="U36" s="2"/>
      <c r="V36" s="1"/>
      <c r="W36" s="2"/>
      <c r="X36" s="1"/>
    </row>
    <row r="37" spans="1:24" ht="12.75" x14ac:dyDescent="0.2"/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34:J34"/>
    <mergeCell ref="N7:N8"/>
    <mergeCell ref="O7:O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2020-04-20T22:56:21Z</dcterms:created>
  <dcterms:modified xsi:type="dcterms:W3CDTF">2020-04-20T22:59:45Z</dcterms:modified>
</cp:coreProperties>
</file>