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br" sheetId="1" r:id="rId1"/>
  </sheets>
  <externalReferences>
    <externalReference r:id="rId2"/>
  </externalReferences>
  <definedNames>
    <definedName name="_xlnm.Print_Area" localSheetId="0">Abr!$A$1:$X$36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R33" i="1"/>
  <c r="X33" i="1" s="1"/>
  <c r="P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P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8" i="1" l="1"/>
  <c r="T18" i="1"/>
  <c r="X18" i="1"/>
  <c r="V16" i="1"/>
  <c r="T16" i="1"/>
  <c r="X16" i="1"/>
  <c r="V24" i="1"/>
  <c r="T24" i="1"/>
  <c r="X24" i="1"/>
  <c r="V32" i="1"/>
  <c r="T32" i="1"/>
  <c r="X32" i="1"/>
  <c r="V12" i="1"/>
  <c r="T12" i="1"/>
  <c r="X12" i="1"/>
  <c r="V20" i="1"/>
  <c r="T20" i="1"/>
  <c r="X20" i="1"/>
  <c r="V28" i="1"/>
  <c r="T28" i="1"/>
  <c r="X28" i="1"/>
  <c r="V26" i="1"/>
  <c r="T26" i="1"/>
  <c r="X26" i="1"/>
  <c r="V14" i="1"/>
  <c r="T14" i="1"/>
  <c r="X14" i="1"/>
  <c r="V22" i="1"/>
  <c r="T22" i="1"/>
  <c r="X22" i="1"/>
  <c r="V30" i="1"/>
  <c r="T30" i="1"/>
  <c r="X30" i="1"/>
  <c r="V11" i="1"/>
  <c r="V13" i="1"/>
  <c r="V15" i="1"/>
  <c r="V21" i="1"/>
  <c r="V17" i="1"/>
  <c r="V19" i="1"/>
  <c r="P34" i="1"/>
  <c r="V10" i="1"/>
  <c r="R34" i="1"/>
  <c r="X10" i="1"/>
  <c r="T10" i="1"/>
  <c r="V25" i="1"/>
  <c r="V29" i="1"/>
  <c r="T11" i="1"/>
  <c r="X11" i="1"/>
  <c r="T13" i="1"/>
  <c r="X13" i="1"/>
  <c r="T15" i="1"/>
  <c r="X15" i="1"/>
  <c r="T17" i="1"/>
  <c r="X17" i="1"/>
  <c r="T19" i="1"/>
  <c r="X19" i="1"/>
  <c r="T21" i="1"/>
  <c r="X21" i="1"/>
  <c r="V31" i="1"/>
  <c r="V33" i="1"/>
  <c r="V23" i="1"/>
  <c r="V27" i="1"/>
  <c r="T23" i="1"/>
  <c r="T25" i="1"/>
  <c r="T27" i="1"/>
  <c r="T29" i="1"/>
  <c r="T31" i="1"/>
  <c r="T33" i="1"/>
  <c r="S34" i="1"/>
  <c r="V34" i="1" l="1"/>
  <c r="X34" i="1"/>
  <c r="T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<sst xmlns="http://schemas.openxmlformats.org/spreadsheetml/2006/main" count="55" uniqueCount="51">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</sst>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955033</v>
          </cell>
          <cell r="N10">
            <v>652541</v>
          </cell>
          <cell r="O10">
            <v>283797.57</v>
          </cell>
          <cell r="P10">
            <v>277989.45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4754323</v>
          </cell>
          <cell r="N11">
            <v>176230.55</v>
          </cell>
          <cell r="O11">
            <v>11281.67</v>
          </cell>
          <cell r="P11">
            <v>11281.67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110454445</v>
          </cell>
          <cell r="N12">
            <v>100519966.33</v>
          </cell>
          <cell r="O12">
            <v>25626378.600000001</v>
          </cell>
          <cell r="P12">
            <v>22391202.07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24163983</v>
          </cell>
          <cell r="N13">
            <v>17196486.82</v>
          </cell>
          <cell r="O13">
            <v>3460647.79</v>
          </cell>
          <cell r="P13">
            <v>2824517.08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1000000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270000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85000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155000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1000000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200000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1374700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381278281.86000001</v>
          </cell>
          <cell r="N24">
            <v>381236007.38</v>
          </cell>
          <cell r="O24">
            <v>381236007.38</v>
          </cell>
          <cell r="P24">
            <v>377734309.97000003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326818</v>
          </cell>
          <cell r="N25">
            <v>81028</v>
          </cell>
          <cell r="O25">
            <v>7948.91</v>
          </cell>
          <cell r="P25">
            <v>7948.91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12000</v>
          </cell>
          <cell r="N27">
            <v>6953.28</v>
          </cell>
          <cell r="O27">
            <v>1699.32</v>
          </cell>
          <cell r="P27">
            <v>1699.32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11990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31603365</v>
          </cell>
          <cell r="N29">
            <v>28959158.82</v>
          </cell>
          <cell r="O29">
            <v>6970581.0300000003</v>
          </cell>
          <cell r="P29">
            <v>6327874.6399999997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57831333.479999997</v>
          </cell>
          <cell r="N30">
            <v>57343188.68</v>
          </cell>
          <cell r="O30">
            <v>18970655.27</v>
          </cell>
          <cell r="P30">
            <v>18970655.27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67086692.710000001</v>
          </cell>
          <cell r="N31">
            <v>67086692.710000001</v>
          </cell>
          <cell r="O31">
            <v>67086692.710000001</v>
          </cell>
          <cell r="P31">
            <v>67086692.710000001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90790533.109999999</v>
          </cell>
          <cell r="N32">
            <v>90742477.260000005</v>
          </cell>
          <cell r="O32">
            <v>90742477.260000005</v>
          </cell>
          <cell r="P32">
            <v>89479384.989999995</v>
          </cell>
        </row>
        <row r="33">
          <cell r="A33" t="str">
            <v>71101</v>
          </cell>
          <cell r="B33" t="str">
            <v>RECURSOS SOB SUPERVISAO DO MF - EFU</v>
          </cell>
          <cell r="C33" t="str">
            <v>28</v>
          </cell>
          <cell r="D33" t="str">
            <v>845</v>
          </cell>
          <cell r="E33" t="str">
            <v>0903</v>
          </cell>
          <cell r="F33" t="str">
            <v>OPERACOES ESPECIAIS: TRANSFERENCIAS CONSTITUCIONAIS E AS DEC</v>
          </cell>
          <cell r="G33" t="str">
            <v>00RC</v>
          </cell>
          <cell r="H33" t="str">
            <v>ANTECIPACAO DE PAGAMENTO DE HONORARIOS PERICIAIS EM ACOES QU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14248850</v>
          </cell>
          <cell r="N33">
            <v>9600801</v>
          </cell>
          <cell r="O33">
            <v>8707157.7899999991</v>
          </cell>
          <cell r="P33">
            <v>8604036.3499999996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43922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955033</v>
      </c>
      <c r="Q10" s="45"/>
      <c r="R10" s="45">
        <f>N10-O10+P10+Q10</f>
        <v>955033</v>
      </c>
      <c r="S10" s="45">
        <f>'[1]Access-Abr'!N10</f>
        <v>652541</v>
      </c>
      <c r="T10" s="46">
        <f>IF(R10&gt;0,S10/R10,0)</f>
        <v>0.68326539501776373</v>
      </c>
      <c r="U10" s="45">
        <f>'[1]Access-Abr'!O10</f>
        <v>283797.57</v>
      </c>
      <c r="V10" s="46">
        <f>IF(R10&gt;0,U10/R10,0)</f>
        <v>0.29715996201178391</v>
      </c>
      <c r="W10" s="45">
        <f>'[1]Access-Abr'!P10</f>
        <v>277989.45</v>
      </c>
      <c r="X10" s="46">
        <f>IF(R10&gt;0,W10/R10,0)</f>
        <v>0.29107837111387774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4754323</v>
      </c>
      <c r="Q11" s="52"/>
      <c r="R11" s="52">
        <f t="shared" ref="R11:R33" si="0">N11-O11+P11+Q11</f>
        <v>4754323</v>
      </c>
      <c r="S11" s="52">
        <f>'[1]Access-Abr'!N11</f>
        <v>176230.55</v>
      </c>
      <c r="T11" s="53">
        <f t="shared" ref="T11:T34" si="1">IF(R11&gt;0,S11/R11,0)</f>
        <v>3.7067433155046466E-2</v>
      </c>
      <c r="U11" s="52">
        <f>'[1]Access-Abr'!O11</f>
        <v>11281.67</v>
      </c>
      <c r="V11" s="53">
        <f t="shared" ref="V11:V34" si="2">IF(R11&gt;0,U11/R11,0)</f>
        <v>2.3729288060571401E-3</v>
      </c>
      <c r="W11" s="52">
        <f>'[1]Access-Abr'!P11</f>
        <v>11281.67</v>
      </c>
      <c r="X11" s="53">
        <f t="shared" ref="X11:X34" si="3">IF(R11&gt;0,W11/R11,0)</f>
        <v>2.3729288060571401E-3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0033.4257</v>
      </c>
      <c r="E12" s="48" t="str">
        <f>+'[1]Access-Abr'!F12</f>
        <v>PROGRAMA DE GESTAO E MANUTENCAO DO PODER JUDICIARIO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110454445</v>
      </c>
      <c r="Q12" s="52"/>
      <c r="R12" s="52">
        <f t="shared" si="0"/>
        <v>110454445</v>
      </c>
      <c r="S12" s="52">
        <f>'[1]Access-Abr'!N12</f>
        <v>100519966.33</v>
      </c>
      <c r="T12" s="53">
        <f t="shared" si="1"/>
        <v>0.91005813600348995</v>
      </c>
      <c r="U12" s="52">
        <f>'[1]Access-Abr'!O12</f>
        <v>25626378.600000001</v>
      </c>
      <c r="V12" s="53">
        <f t="shared" si="2"/>
        <v>0.23200857692961113</v>
      </c>
      <c r="W12" s="52">
        <f>'[1]Access-Abr'!P12</f>
        <v>22391202.07</v>
      </c>
      <c r="X12" s="53">
        <f t="shared" si="3"/>
        <v>0.2027188862340488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0033.4257</v>
      </c>
      <c r="E13" s="48" t="str">
        <f>+'[1]Access-Abr'!F13</f>
        <v>PROGRAMA DE GESTAO E MANUTENCAO DO PODER JUDICIARIO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0127</v>
      </c>
      <c r="I13" s="48" t="str">
        <f>+'[1]Access-Abr'!K13</f>
        <v>CUSTAS E EMOLUMENTOS - PODER JUDICIARIO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24163983</v>
      </c>
      <c r="Q13" s="52"/>
      <c r="R13" s="52">
        <f t="shared" si="0"/>
        <v>24163983</v>
      </c>
      <c r="S13" s="52">
        <f>'[1]Access-Abr'!N13</f>
        <v>17196486.82</v>
      </c>
      <c r="T13" s="53">
        <f t="shared" si="1"/>
        <v>0.71165779333647106</v>
      </c>
      <c r="U13" s="52">
        <f>'[1]Access-Abr'!O13</f>
        <v>3460647.79</v>
      </c>
      <c r="V13" s="53">
        <f t="shared" si="2"/>
        <v>0.14321512268900372</v>
      </c>
      <c r="W13" s="52">
        <f>'[1]Access-Abr'!P13</f>
        <v>2824517.08</v>
      </c>
      <c r="X13" s="53">
        <f t="shared" si="3"/>
        <v>0.11688954921049233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0033.11RQ</v>
      </c>
      <c r="E14" s="48" t="str">
        <f>+'[1]Access-Abr'!F14</f>
        <v>PROGRAMA DE GESTAO E MANUTENCAO DO PODER JUDICIARIO</v>
      </c>
      <c r="F14" s="48" t="str">
        <f>+'[1]Access-Abr'!H14</f>
        <v>REFORMA DO FORUM DAS EXECUCOES FISCAIS - SP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ORDINARIOS</v>
      </c>
      <c r="J14" s="47" t="str">
        <f>+'[1]Access-Abr'!L14</f>
        <v>4</v>
      </c>
      <c r="K14" s="52"/>
      <c r="L14" s="52"/>
      <c r="M14" s="52"/>
      <c r="N14" s="50">
        <v>0</v>
      </c>
      <c r="O14" s="52"/>
      <c r="P14" s="52">
        <f>'[1]Access-Abr'!M14</f>
        <v>1000000</v>
      </c>
      <c r="Q14" s="52"/>
      <c r="R14" s="52">
        <f t="shared" si="0"/>
        <v>1000000</v>
      </c>
      <c r="S14" s="52">
        <f>'[1]Access-Abr'!N14</f>
        <v>0</v>
      </c>
      <c r="T14" s="53">
        <f t="shared" si="1"/>
        <v>0</v>
      </c>
      <c r="U14" s="52">
        <f>'[1]Access-Abr'!O14</f>
        <v>0</v>
      </c>
      <c r="V14" s="53">
        <f t="shared" si="2"/>
        <v>0</v>
      </c>
      <c r="W14" s="52">
        <f>'[1]Access-Abr'!P14</f>
        <v>0</v>
      </c>
      <c r="X14" s="53">
        <f t="shared" si="3"/>
        <v>0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0033.12S9</v>
      </c>
      <c r="E15" s="48" t="str">
        <f>+'[1]Access-Abr'!F15</f>
        <v>PROGRAMA DE GESTAO E MANUTENCAO DO PODER JUDICIARIO</v>
      </c>
      <c r="F15" s="48" t="str">
        <f>+'[1]Access-Abr'!H15</f>
        <v>REFORMA DO FORUM FEDERAL CRIMINAL E PREVIDENCIARIO DE SAO PA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'[1]Access-Abr'!M15</f>
        <v>1000000</v>
      </c>
      <c r="Q15" s="52"/>
      <c r="R15" s="52">
        <f t="shared" si="0"/>
        <v>1000000</v>
      </c>
      <c r="S15" s="52">
        <f>'[1]Access-Abr'!N15</f>
        <v>0</v>
      </c>
      <c r="T15" s="53">
        <f t="shared" si="1"/>
        <v>0</v>
      </c>
      <c r="U15" s="52">
        <f>'[1]Access-Abr'!O15</f>
        <v>0</v>
      </c>
      <c r="V15" s="53">
        <f t="shared" si="2"/>
        <v>0</v>
      </c>
      <c r="W15" s="52">
        <f>'[1]Access-Abr'!P15</f>
        <v>0</v>
      </c>
      <c r="X15" s="53">
        <f t="shared" si="3"/>
        <v>0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0033.13FR</v>
      </c>
      <c r="E16" s="48" t="str">
        <f>+'[1]Access-Abr'!F16</f>
        <v>PROGRAMA DE GESTAO E MANUTENCAO DO PODER JUDICIARIO</v>
      </c>
      <c r="F16" s="48" t="str">
        <f>+'[1]Access-Abr'!H16</f>
        <v>REFORMA DO FORUM FEDERAL DE RIBEIRAO PRETO - SP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550000</v>
      </c>
      <c r="Q16" s="52"/>
      <c r="R16" s="52">
        <f t="shared" si="0"/>
        <v>550000</v>
      </c>
      <c r="S16" s="52">
        <f>'[1]Access-Abr'!N16</f>
        <v>0</v>
      </c>
      <c r="T16" s="53">
        <f t="shared" si="1"/>
        <v>0</v>
      </c>
      <c r="U16" s="52">
        <f>'[1]Access-Abr'!O16</f>
        <v>0</v>
      </c>
      <c r="V16" s="53">
        <f t="shared" si="2"/>
        <v>0</v>
      </c>
      <c r="W16" s="52">
        <f>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02.122</v>
      </c>
      <c r="D17" s="47" t="str">
        <f>CONCATENATE('[1]Access-Abr'!E17,".",'[1]Access-Abr'!G17)</f>
        <v>0033.14YN</v>
      </c>
      <c r="E17" s="48" t="str">
        <f>+'[1]Access-Abr'!F17</f>
        <v>PROGRAMA DE GESTAO E MANUTENCAO DO PODER JUDICIARIO</v>
      </c>
      <c r="F17" s="48" t="str">
        <f>+'[1]Access-Abr'!H17</f>
        <v>REFORMA DO FORUM FEDERAL CIVEL DE SAO PAULO - SP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4</v>
      </c>
      <c r="K17" s="52"/>
      <c r="L17" s="52"/>
      <c r="M17" s="52"/>
      <c r="N17" s="50">
        <v>0</v>
      </c>
      <c r="O17" s="52"/>
      <c r="P17" s="52">
        <f>'[1]Access-Abr'!M17</f>
        <v>270000</v>
      </c>
      <c r="Q17" s="52"/>
      <c r="R17" s="52">
        <f t="shared" si="0"/>
        <v>270000</v>
      </c>
      <c r="S17" s="52">
        <f>'[1]Access-Abr'!N17</f>
        <v>0</v>
      </c>
      <c r="T17" s="53">
        <f t="shared" si="1"/>
        <v>0</v>
      </c>
      <c r="U17" s="52">
        <f>'[1]Access-Abr'!O17</f>
        <v>0</v>
      </c>
      <c r="V17" s="53">
        <f t="shared" si="2"/>
        <v>0</v>
      </c>
      <c r="W17" s="52">
        <f>'[1]Access-Abr'!P17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02.122</v>
      </c>
      <c r="D18" s="47" t="str">
        <f>CONCATENATE('[1]Access-Abr'!E18,".",'[1]Access-Abr'!G18)</f>
        <v>0033.14YO</v>
      </c>
      <c r="E18" s="48" t="str">
        <f>+'[1]Access-Abr'!F18</f>
        <v>PROGRAMA DE GESTAO E MANUTENCAO DO PODER JUDICIARIO</v>
      </c>
      <c r="F18" s="48" t="str">
        <f>+'[1]Access-Abr'!H18</f>
        <v>REFORMA DA SEDE ADMINISTRATIVA DA JUSTICA FEDERAL DE SAO PAU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4</v>
      </c>
      <c r="K18" s="52"/>
      <c r="L18" s="52"/>
      <c r="M18" s="52"/>
      <c r="N18" s="50">
        <v>0</v>
      </c>
      <c r="O18" s="52"/>
      <c r="P18" s="52">
        <f>'[1]Access-Abr'!M18</f>
        <v>85000</v>
      </c>
      <c r="Q18" s="52"/>
      <c r="R18" s="52">
        <f t="shared" si="0"/>
        <v>85000</v>
      </c>
      <c r="S18" s="52">
        <f>'[1]Access-Abr'!N18</f>
        <v>0</v>
      </c>
      <c r="T18" s="53">
        <f t="shared" si="1"/>
        <v>0</v>
      </c>
      <c r="U18" s="52">
        <f>'[1]Access-Abr'!O18</f>
        <v>0</v>
      </c>
      <c r="V18" s="53">
        <f t="shared" si="2"/>
        <v>0</v>
      </c>
      <c r="W18" s="52">
        <f>'[1]Access-Abr'!P18</f>
        <v>0</v>
      </c>
      <c r="X18" s="53">
        <f t="shared" si="3"/>
        <v>0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02.122</v>
      </c>
      <c r="D19" s="47" t="str">
        <f>CONCATENATE('[1]Access-Abr'!E19,".",'[1]Access-Abr'!G19)</f>
        <v>0033.158T</v>
      </c>
      <c r="E19" s="48" t="str">
        <f>+'[1]Access-Abr'!F19</f>
        <v>PROGRAMA DE GESTAO E MANUTENCAO DO PODER JUDICIARIO</v>
      </c>
      <c r="F19" s="48" t="str">
        <f>+'[1]Access-Abr'!H19</f>
        <v>REFORMA DO JUIZADO ESPECIAL FEDERAL DE SAO PAULO - SP - 2. E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4</v>
      </c>
      <c r="K19" s="52"/>
      <c r="L19" s="52"/>
      <c r="M19" s="52"/>
      <c r="N19" s="50">
        <v>0</v>
      </c>
      <c r="O19" s="52"/>
      <c r="P19" s="52">
        <f>'[1]Access-Abr'!M19</f>
        <v>500000</v>
      </c>
      <c r="Q19" s="52"/>
      <c r="R19" s="52">
        <f t="shared" si="0"/>
        <v>500000</v>
      </c>
      <c r="S19" s="52">
        <f>'[1]Access-Abr'!N19</f>
        <v>0</v>
      </c>
      <c r="T19" s="53">
        <f t="shared" si="1"/>
        <v>0</v>
      </c>
      <c r="U19" s="52">
        <f>'[1]Access-Abr'!O19</f>
        <v>0</v>
      </c>
      <c r="V19" s="53">
        <f t="shared" si="2"/>
        <v>0</v>
      </c>
      <c r="W19" s="52">
        <f>'[1]Access-Abr'!P19</f>
        <v>0</v>
      </c>
      <c r="X19" s="53">
        <f t="shared" si="3"/>
        <v>0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02.122</v>
      </c>
      <c r="D20" s="47" t="str">
        <f>CONCATENATE('[1]Access-Abr'!E20,".",'[1]Access-Abr'!G20)</f>
        <v>0033.15FZ</v>
      </c>
      <c r="E20" s="48" t="str">
        <f>+'[1]Access-Abr'!F20</f>
        <v>PROGRAMA DE GESTAO E MANUTENCAO DO PODER JUDICIARIO</v>
      </c>
      <c r="F20" s="48" t="str">
        <f>+'[1]Access-Abr'!H20</f>
        <v>REFORMA DO FORUM FEDERAL DE PRESIDENTE PRUDENTE - SP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ORDINARIOS</v>
      </c>
      <c r="J20" s="47" t="str">
        <f>+'[1]Access-Abr'!L20</f>
        <v>4</v>
      </c>
      <c r="K20" s="52"/>
      <c r="L20" s="52"/>
      <c r="M20" s="52"/>
      <c r="N20" s="50">
        <v>0</v>
      </c>
      <c r="O20" s="52"/>
      <c r="P20" s="52">
        <f>'[1]Access-Abr'!M20</f>
        <v>155000</v>
      </c>
      <c r="Q20" s="52"/>
      <c r="R20" s="52">
        <f t="shared" si="0"/>
        <v>155000</v>
      </c>
      <c r="S20" s="52">
        <f>'[1]Access-Abr'!N20</f>
        <v>0</v>
      </c>
      <c r="T20" s="53">
        <f t="shared" si="1"/>
        <v>0</v>
      </c>
      <c r="U20" s="52">
        <f>'[1]Access-Abr'!O20</f>
        <v>0</v>
      </c>
      <c r="V20" s="53">
        <f t="shared" si="2"/>
        <v>0</v>
      </c>
      <c r="W20" s="52">
        <f>'[1]Access-Abr'!P20</f>
        <v>0</v>
      </c>
      <c r="X20" s="53">
        <f t="shared" si="3"/>
        <v>0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02.122</v>
      </c>
      <c r="D21" s="47" t="str">
        <f>CONCATENATE('[1]Access-Abr'!E21,".",'[1]Access-Abr'!G21)</f>
        <v>0033.15NX</v>
      </c>
      <c r="E21" s="48" t="str">
        <f>+'[1]Access-Abr'!F21</f>
        <v>PROGRAMA DE GESTAO E MANUTENCAO DO PODER JUDICIARIO</v>
      </c>
      <c r="F21" s="48" t="str">
        <f>+'[1]Access-Abr'!H21</f>
        <v>REFORMA DO FORUM FEDERAL DE SANTOS - SP</v>
      </c>
      <c r="G21" s="47" t="str">
        <f>IF('[1]Access-Abr'!I21="1","F","S")</f>
        <v>F</v>
      </c>
      <c r="H21" s="47" t="str">
        <f>+'[1]Access-Abr'!J21</f>
        <v>0100</v>
      </c>
      <c r="I21" s="48" t="str">
        <f>+'[1]Access-Abr'!K21</f>
        <v>RECURSOS ORDINARIOS</v>
      </c>
      <c r="J21" s="47" t="str">
        <f>+'[1]Access-Abr'!L21</f>
        <v>4</v>
      </c>
      <c r="K21" s="52"/>
      <c r="L21" s="52"/>
      <c r="M21" s="52"/>
      <c r="N21" s="50">
        <v>0</v>
      </c>
      <c r="O21" s="52"/>
      <c r="P21" s="52">
        <f>'[1]Access-Abr'!M21</f>
        <v>1000000</v>
      </c>
      <c r="Q21" s="52"/>
      <c r="R21" s="52">
        <f t="shared" si="0"/>
        <v>1000000</v>
      </c>
      <c r="S21" s="52">
        <f>'[1]Access-Abr'!N21</f>
        <v>0</v>
      </c>
      <c r="T21" s="53">
        <f t="shared" si="1"/>
        <v>0</v>
      </c>
      <c r="U21" s="52">
        <f>'[1]Access-Abr'!O21</f>
        <v>0</v>
      </c>
      <c r="V21" s="53">
        <f t="shared" si="2"/>
        <v>0</v>
      </c>
      <c r="W21" s="52">
        <f>'[1]Access-Abr'!P21</f>
        <v>0</v>
      </c>
      <c r="X21" s="53">
        <f t="shared" si="3"/>
        <v>0</v>
      </c>
    </row>
    <row r="22" spans="1:24" ht="30.75" customHeight="1" x14ac:dyDescent="0.2">
      <c r="A22" s="47" t="str">
        <f>+'[1]Access-Abr'!A22</f>
        <v>12101</v>
      </c>
      <c r="B22" s="48" t="str">
        <f>+'[1]Access-Abr'!B22</f>
        <v>JUSTICA FEDERAL DE PRIMEIRO GRAU</v>
      </c>
      <c r="C22" s="47" t="str">
        <f>CONCATENATE('[1]Access-Abr'!C22,".",'[1]Access-Abr'!D22)</f>
        <v>02.122</v>
      </c>
      <c r="D22" s="47" t="str">
        <f>CONCATENATE('[1]Access-Abr'!E22,".",'[1]Access-Abr'!G22)</f>
        <v>0033.15QA</v>
      </c>
      <c r="E22" s="48" t="str">
        <f>+'[1]Access-Abr'!F22</f>
        <v>PROGRAMA DE GESTAO E MANUTENCAO DO PODER JUDICIARIO</v>
      </c>
      <c r="F22" s="48" t="str">
        <f>+'[1]Access-Abr'!H22</f>
        <v>REFORMA DO FORUM FEDERAL DE BARUERI - SP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ORDINARIOS</v>
      </c>
      <c r="J22" s="47" t="str">
        <f>+'[1]Access-Abr'!L22</f>
        <v>4</v>
      </c>
      <c r="K22" s="52"/>
      <c r="L22" s="52"/>
      <c r="M22" s="52"/>
      <c r="N22" s="50">
        <v>0</v>
      </c>
      <c r="O22" s="52"/>
      <c r="P22" s="52">
        <f>'[1]Access-Abr'!M22</f>
        <v>200000</v>
      </c>
      <c r="Q22" s="52"/>
      <c r="R22" s="52">
        <f t="shared" si="0"/>
        <v>200000</v>
      </c>
      <c r="S22" s="52">
        <f>'[1]Access-Abr'!N22</f>
        <v>0</v>
      </c>
      <c r="T22" s="53">
        <f t="shared" si="1"/>
        <v>0</v>
      </c>
      <c r="U22" s="52">
        <f>'[1]Access-Abr'!O22</f>
        <v>0</v>
      </c>
      <c r="V22" s="53">
        <f t="shared" si="2"/>
        <v>0</v>
      </c>
      <c r="W22" s="52">
        <f>'[1]Access-Abr'!P22</f>
        <v>0</v>
      </c>
      <c r="X22" s="53">
        <f t="shared" si="3"/>
        <v>0</v>
      </c>
    </row>
    <row r="23" spans="1:24" ht="30.75" customHeight="1" x14ac:dyDescent="0.2">
      <c r="A23" s="47" t="str">
        <f>+'[1]Access-Abr'!A23</f>
        <v>12101</v>
      </c>
      <c r="B23" s="48" t="str">
        <f>+'[1]Access-Abr'!B23</f>
        <v>JUSTICA FEDERAL DE PRIMEIRO GRAU</v>
      </c>
      <c r="C23" s="47" t="str">
        <f>CONCATENATE('[1]Access-Abr'!C23,".",'[1]Access-Abr'!D23)</f>
        <v>02.122</v>
      </c>
      <c r="D23" s="47" t="str">
        <f>CONCATENATE('[1]Access-Abr'!E23,".",'[1]Access-Abr'!G23)</f>
        <v>0033.15TO</v>
      </c>
      <c r="E23" s="48" t="str">
        <f>+'[1]Access-Abr'!F23</f>
        <v>PROGRAMA DE GESTAO E MANUTENCAO DO PODER JUDICIARIO</v>
      </c>
      <c r="F23" s="48" t="str">
        <f>+'[1]Access-Abr'!H23</f>
        <v>REFORMA DO ANEXO ADMINISTRATIVO PRESIDENTE WILSON DE SAO PAU</v>
      </c>
      <c r="G23" s="47" t="str">
        <f>IF('[1]Access-Abr'!I23="1","F","S")</f>
        <v>F</v>
      </c>
      <c r="H23" s="47" t="str">
        <f>+'[1]Access-Abr'!J23</f>
        <v>0100</v>
      </c>
      <c r="I23" s="48" t="str">
        <f>+'[1]Access-Abr'!K23</f>
        <v>RECURSOS ORDINARIOS</v>
      </c>
      <c r="J23" s="47" t="str">
        <f>+'[1]Access-Abr'!L23</f>
        <v>4</v>
      </c>
      <c r="K23" s="52"/>
      <c r="L23" s="52"/>
      <c r="M23" s="52"/>
      <c r="N23" s="50">
        <v>0</v>
      </c>
      <c r="O23" s="52"/>
      <c r="P23" s="52">
        <f>'[1]Access-Abr'!M23</f>
        <v>1374700</v>
      </c>
      <c r="Q23" s="52"/>
      <c r="R23" s="52">
        <f t="shared" si="0"/>
        <v>1374700</v>
      </c>
      <c r="S23" s="52">
        <f>'[1]Access-Abr'!N23</f>
        <v>0</v>
      </c>
      <c r="T23" s="53">
        <f t="shared" si="1"/>
        <v>0</v>
      </c>
      <c r="U23" s="52">
        <f>'[1]Access-Abr'!O23</f>
        <v>0</v>
      </c>
      <c r="V23" s="53">
        <f t="shared" si="2"/>
        <v>0</v>
      </c>
      <c r="W23" s="52">
        <f>'[1]Access-Abr'!P23</f>
        <v>0</v>
      </c>
      <c r="X23" s="53">
        <f t="shared" si="3"/>
        <v>0</v>
      </c>
    </row>
    <row r="24" spans="1:24" ht="30.75" customHeight="1" x14ac:dyDescent="0.2">
      <c r="A24" s="47" t="str">
        <f>+'[1]Access-Abr'!A24</f>
        <v>12101</v>
      </c>
      <c r="B24" s="48" t="str">
        <f>+'[1]Access-Abr'!B24</f>
        <v>JUSTICA FEDERAL DE PRIMEIRO GRAU</v>
      </c>
      <c r="C24" s="47" t="str">
        <f>CONCATENATE('[1]Access-Abr'!C24,".",'[1]Access-Abr'!D24)</f>
        <v>02.122</v>
      </c>
      <c r="D24" s="47" t="str">
        <f>CONCATENATE('[1]Access-Abr'!E24,".",'[1]Access-Abr'!G24)</f>
        <v>0033.20TP</v>
      </c>
      <c r="E24" s="48" t="str">
        <f>+'[1]Access-Abr'!F24</f>
        <v>PROGRAMA DE GESTAO E MANUTENCAO DO PODER JUDICIARIO</v>
      </c>
      <c r="F24" s="48" t="str">
        <f>+'[1]Access-Abr'!H24</f>
        <v>ATIVOS CIVIS DA UNIAO</v>
      </c>
      <c r="G24" s="47" t="str">
        <f>IF('[1]Access-Abr'!I24="1","F","S")</f>
        <v>F</v>
      </c>
      <c r="H24" s="47" t="str">
        <f>+'[1]Access-Abr'!J24</f>
        <v>0100</v>
      </c>
      <c r="I24" s="48" t="str">
        <f>+'[1]Access-Abr'!K24</f>
        <v>RECURSOS ORDINARIOS</v>
      </c>
      <c r="J24" s="47" t="str">
        <f>+'[1]Access-Abr'!L24</f>
        <v>1</v>
      </c>
      <c r="K24" s="52"/>
      <c r="L24" s="52"/>
      <c r="M24" s="52"/>
      <c r="N24" s="50">
        <v>0</v>
      </c>
      <c r="O24" s="52"/>
      <c r="P24" s="52">
        <f>'[1]Access-Abr'!M24</f>
        <v>381278281.86000001</v>
      </c>
      <c r="Q24" s="52"/>
      <c r="R24" s="52">
        <f t="shared" si="0"/>
        <v>381278281.86000001</v>
      </c>
      <c r="S24" s="52">
        <f>'[1]Access-Abr'!N24</f>
        <v>381236007.38</v>
      </c>
      <c r="T24" s="53">
        <f t="shared" si="1"/>
        <v>0.9998891243430027</v>
      </c>
      <c r="U24" s="52">
        <f>'[1]Access-Abr'!O24</f>
        <v>381236007.38</v>
      </c>
      <c r="V24" s="53">
        <f t="shared" si="2"/>
        <v>0.9998891243430027</v>
      </c>
      <c r="W24" s="52">
        <f>'[1]Access-Abr'!P24</f>
        <v>377734309.97000003</v>
      </c>
      <c r="X24" s="53">
        <f t="shared" si="3"/>
        <v>0.99070502554535411</v>
      </c>
    </row>
    <row r="25" spans="1:24" ht="30.75" customHeight="1" x14ac:dyDescent="0.2">
      <c r="A25" s="47" t="str">
        <f>+'[1]Access-Abr'!A25</f>
        <v>12101</v>
      </c>
      <c r="B25" s="48" t="str">
        <f>+'[1]Access-Abr'!B25</f>
        <v>JUSTICA FEDERAL DE PRIMEIRO GRAU</v>
      </c>
      <c r="C25" s="47" t="str">
        <f>CONCATENATE('[1]Access-Abr'!C25,".",'[1]Access-Abr'!D25)</f>
        <v>02.122</v>
      </c>
      <c r="D25" s="47" t="str">
        <f>CONCATENATE('[1]Access-Abr'!E25,".",'[1]Access-Abr'!G25)</f>
        <v>0033.216H</v>
      </c>
      <c r="E25" s="48" t="str">
        <f>+'[1]Access-Abr'!F25</f>
        <v>PROGRAMA DE GESTAO E MANUTENCAO DO PODER JUDICIARIO</v>
      </c>
      <c r="F25" s="48" t="str">
        <f>+'[1]Access-Abr'!H25</f>
        <v>AJUDA DE CUSTO PARA MORADIA OU AUXILIO-MORADIA A AGENTES PUB</v>
      </c>
      <c r="G25" s="47" t="str">
        <f>IF('[1]Access-Abr'!I25="1","F","S")</f>
        <v>F</v>
      </c>
      <c r="H25" s="47" t="str">
        <f>+'[1]Access-Abr'!J25</f>
        <v>0100</v>
      </c>
      <c r="I25" s="48" t="str">
        <f>+'[1]Access-Abr'!K25</f>
        <v>RECURSOS ORDINARIOS</v>
      </c>
      <c r="J25" s="47" t="str">
        <f>+'[1]Access-Abr'!L25</f>
        <v>3</v>
      </c>
      <c r="K25" s="52"/>
      <c r="L25" s="52"/>
      <c r="M25" s="52"/>
      <c r="N25" s="50">
        <v>0</v>
      </c>
      <c r="O25" s="52"/>
      <c r="P25" s="52">
        <f>'[1]Access-Abr'!M25</f>
        <v>326818</v>
      </c>
      <c r="Q25" s="52"/>
      <c r="R25" s="52">
        <f t="shared" si="0"/>
        <v>326818</v>
      </c>
      <c r="S25" s="52">
        <f>'[1]Access-Abr'!N25</f>
        <v>81028</v>
      </c>
      <c r="T25" s="53">
        <f t="shared" si="1"/>
        <v>0.24793004057304066</v>
      </c>
      <c r="U25" s="52">
        <f>'[1]Access-Abr'!O25</f>
        <v>7948.91</v>
      </c>
      <c r="V25" s="53">
        <f t="shared" si="2"/>
        <v>2.4322130360016889E-2</v>
      </c>
      <c r="W25" s="52">
        <f>'[1]Access-Abr'!P25</f>
        <v>7948.91</v>
      </c>
      <c r="X25" s="53">
        <f t="shared" si="3"/>
        <v>2.4322130360016889E-2</v>
      </c>
    </row>
    <row r="26" spans="1:24" ht="30.75" customHeight="1" x14ac:dyDescent="0.2">
      <c r="A26" s="47" t="str">
        <f>+'[1]Access-Abr'!A26</f>
        <v>12101</v>
      </c>
      <c r="B26" s="48" t="str">
        <f>+'[1]Access-Abr'!B26</f>
        <v>JUSTICA FEDERAL DE PRIMEIRO GRAU</v>
      </c>
      <c r="C26" s="47" t="str">
        <f>CONCATENATE('[1]Access-Abr'!C26,".",'[1]Access-Abr'!D26)</f>
        <v>02.131</v>
      </c>
      <c r="D26" s="47" t="str">
        <f>CONCATENATE('[1]Access-Abr'!E26,".",'[1]Access-Abr'!G26)</f>
        <v>0033.219I</v>
      </c>
      <c r="E26" s="48" t="str">
        <f>+'[1]Access-Abr'!F26</f>
        <v>PROGRAMA DE GESTAO E MANUTENCAO DO PODER JUDICIARIO</v>
      </c>
      <c r="F26" s="48" t="str">
        <f>+'[1]Access-Abr'!H26</f>
        <v>PUBLICIDADE INSTITUCIONAL E DE UTILIDADE PUBLICA</v>
      </c>
      <c r="G26" s="47" t="str">
        <f>IF('[1]Access-Abr'!I26="1","F","S")</f>
        <v>F</v>
      </c>
      <c r="H26" s="47" t="str">
        <f>+'[1]Access-Abr'!J26</f>
        <v>0100</v>
      </c>
      <c r="I26" s="48" t="str">
        <f>+'[1]Access-Abr'!K26</f>
        <v>RECURSOS ORDINARIOS</v>
      </c>
      <c r="J26" s="47" t="str">
        <f>+'[1]Access-Abr'!L26</f>
        <v>4</v>
      </c>
      <c r="K26" s="52"/>
      <c r="L26" s="52"/>
      <c r="M26" s="52"/>
      <c r="N26" s="50">
        <v>0</v>
      </c>
      <c r="O26" s="52"/>
      <c r="P26" s="52">
        <f>'[1]Access-Abr'!M26</f>
        <v>20000</v>
      </c>
      <c r="Q26" s="52"/>
      <c r="R26" s="52">
        <f t="shared" si="0"/>
        <v>20000</v>
      </c>
      <c r="S26" s="52">
        <f>'[1]Access-Abr'!N26</f>
        <v>0</v>
      </c>
      <c r="T26" s="53">
        <f t="shared" si="1"/>
        <v>0</v>
      </c>
      <c r="U26" s="52">
        <f>'[1]Access-Abr'!O26</f>
        <v>0</v>
      </c>
      <c r="V26" s="53">
        <f t="shared" si="2"/>
        <v>0</v>
      </c>
      <c r="W26" s="52">
        <f>'[1]Access-Abr'!P26</f>
        <v>0</v>
      </c>
      <c r="X26" s="53">
        <f t="shared" si="3"/>
        <v>0</v>
      </c>
    </row>
    <row r="27" spans="1:24" ht="30.75" customHeight="1" x14ac:dyDescent="0.2">
      <c r="A27" s="47" t="str">
        <f>+'[1]Access-Abr'!A27</f>
        <v>12101</v>
      </c>
      <c r="B27" s="48" t="str">
        <f>+'[1]Access-Abr'!B27</f>
        <v>JUSTICA FEDERAL DE PRIMEIRO GRAU</v>
      </c>
      <c r="C27" s="47" t="str">
        <f>CONCATENATE('[1]Access-Abr'!C27,".",'[1]Access-Abr'!D27)</f>
        <v>02.131</v>
      </c>
      <c r="D27" s="47" t="str">
        <f>CONCATENATE('[1]Access-Abr'!E27,".",'[1]Access-Abr'!G27)</f>
        <v>0033.219I</v>
      </c>
      <c r="E27" s="48" t="str">
        <f>+'[1]Access-Abr'!F27</f>
        <v>PROGRAMA DE GESTAO E MANUTENCAO DO PODER JUDICIARIO</v>
      </c>
      <c r="F27" s="48" t="str">
        <f>+'[1]Access-Abr'!H27</f>
        <v>PUBLICIDADE INSTITUCIONAL E DE UTILIDADE PUBLICA</v>
      </c>
      <c r="G27" s="47" t="str">
        <f>IF('[1]Access-Abr'!I27="1","F","S")</f>
        <v>F</v>
      </c>
      <c r="H27" s="47" t="str">
        <f>+'[1]Access-Abr'!J27</f>
        <v>0100</v>
      </c>
      <c r="I27" s="48" t="str">
        <f>+'[1]Access-Abr'!K27</f>
        <v>RECURSOS ORDINARIOS</v>
      </c>
      <c r="J27" s="47" t="str">
        <f>+'[1]Access-Abr'!L27</f>
        <v>3</v>
      </c>
      <c r="K27" s="52"/>
      <c r="L27" s="52"/>
      <c r="M27" s="52"/>
      <c r="N27" s="50">
        <v>0</v>
      </c>
      <c r="O27" s="52"/>
      <c r="P27" s="52">
        <f>'[1]Access-Abr'!M27</f>
        <v>12000</v>
      </c>
      <c r="Q27" s="52"/>
      <c r="R27" s="52">
        <f t="shared" si="0"/>
        <v>12000</v>
      </c>
      <c r="S27" s="52">
        <f>'[1]Access-Abr'!N27</f>
        <v>6953.28</v>
      </c>
      <c r="T27" s="53">
        <f t="shared" si="1"/>
        <v>0.57943999999999996</v>
      </c>
      <c r="U27" s="52">
        <f>'[1]Access-Abr'!O27</f>
        <v>1699.32</v>
      </c>
      <c r="V27" s="53">
        <f t="shared" si="2"/>
        <v>0.14160999999999999</v>
      </c>
      <c r="W27" s="52">
        <f>'[1]Access-Abr'!P27</f>
        <v>1699.32</v>
      </c>
      <c r="X27" s="53">
        <f t="shared" si="3"/>
        <v>0.14160999999999999</v>
      </c>
    </row>
    <row r="28" spans="1:24" ht="30.75" customHeight="1" x14ac:dyDescent="0.2">
      <c r="A28" s="47" t="str">
        <f>+'[1]Access-Abr'!A28</f>
        <v>12101</v>
      </c>
      <c r="B28" s="48" t="str">
        <f>+'[1]Access-Abr'!B28</f>
        <v>JUSTICA FEDERAL DE PRIMEIRO GRAU</v>
      </c>
      <c r="C28" s="47" t="str">
        <f>CONCATENATE('[1]Access-Abr'!C28,".",'[1]Access-Abr'!D28)</f>
        <v>02.301</v>
      </c>
      <c r="D28" s="47" t="str">
        <f>CONCATENATE('[1]Access-Abr'!E28,".",'[1]Access-Abr'!G28)</f>
        <v>0033.2004</v>
      </c>
      <c r="E28" s="48" t="str">
        <f>+'[1]Access-Abr'!F28</f>
        <v>PROGRAMA DE GESTAO E MANUTENCAO DO PODER JUDICIARIO</v>
      </c>
      <c r="F28" s="48" t="str">
        <f>+'[1]Access-Abr'!H28</f>
        <v>ASSISTENCIA MEDICA E ODONTOLOGICA AOS SERVIDORES CIVIS, EMPR</v>
      </c>
      <c r="G28" s="47" t="str">
        <f>IF('[1]Access-Abr'!I28="1","F","S")</f>
        <v>S</v>
      </c>
      <c r="H28" s="47" t="str">
        <f>+'[1]Access-Abr'!J28</f>
        <v>0151</v>
      </c>
      <c r="I28" s="48" t="str">
        <f>+'[1]Access-Abr'!K28</f>
        <v>RECURSOS LIVRES DA SEGURIDADE SOCIAL</v>
      </c>
      <c r="J28" s="47" t="str">
        <f>+'[1]Access-Abr'!L28</f>
        <v>4</v>
      </c>
      <c r="K28" s="52"/>
      <c r="L28" s="52"/>
      <c r="M28" s="52"/>
      <c r="N28" s="50">
        <v>0</v>
      </c>
      <c r="O28" s="52"/>
      <c r="P28" s="52">
        <f>'[1]Access-Abr'!M28</f>
        <v>11990</v>
      </c>
      <c r="Q28" s="52"/>
      <c r="R28" s="52">
        <f t="shared" si="0"/>
        <v>11990</v>
      </c>
      <c r="S28" s="52">
        <f>'[1]Access-Abr'!N28</f>
        <v>0</v>
      </c>
      <c r="T28" s="53">
        <f t="shared" si="1"/>
        <v>0</v>
      </c>
      <c r="U28" s="52">
        <f>'[1]Access-Abr'!O28</f>
        <v>0</v>
      </c>
      <c r="V28" s="53">
        <f t="shared" si="2"/>
        <v>0</v>
      </c>
      <c r="W28" s="52">
        <f>'[1]Access-Abr'!P28</f>
        <v>0</v>
      </c>
      <c r="X28" s="53">
        <f t="shared" si="3"/>
        <v>0</v>
      </c>
    </row>
    <row r="29" spans="1:24" ht="30.75" customHeight="1" x14ac:dyDescent="0.2">
      <c r="A29" s="47" t="str">
        <f>+'[1]Access-Abr'!A29</f>
        <v>12101</v>
      </c>
      <c r="B29" s="48" t="str">
        <f>+'[1]Access-Abr'!B29</f>
        <v>JUSTICA FEDERAL DE PRIMEIRO GRAU</v>
      </c>
      <c r="C29" s="47" t="str">
        <f>CONCATENATE('[1]Access-Abr'!C29,".",'[1]Access-Abr'!D29)</f>
        <v>02.301</v>
      </c>
      <c r="D29" s="47" t="str">
        <f>CONCATENATE('[1]Access-Abr'!E29,".",'[1]Access-Abr'!G29)</f>
        <v>0033.2004</v>
      </c>
      <c r="E29" s="48" t="str">
        <f>+'[1]Access-Abr'!F29</f>
        <v>PROGRAMA DE GESTAO E MANUTENCAO DO PODER JUDICIARIO</v>
      </c>
      <c r="F29" s="48" t="str">
        <f>+'[1]Access-Abr'!H29</f>
        <v>ASSISTENCIA MEDICA E ODONTOLOGICA AOS SERVIDORES CIVIS, EMPR</v>
      </c>
      <c r="G29" s="47" t="str">
        <f>IF('[1]Access-Abr'!I29="1","F","S")</f>
        <v>S</v>
      </c>
      <c r="H29" s="47" t="str">
        <f>+'[1]Access-Abr'!J29</f>
        <v>0151</v>
      </c>
      <c r="I29" s="48" t="str">
        <f>+'[1]Access-Abr'!K29</f>
        <v>RECURSOS LIVRES DA SEGURIDADE SOCIAL</v>
      </c>
      <c r="J29" s="47" t="str">
        <f>+'[1]Access-Abr'!L29</f>
        <v>3</v>
      </c>
      <c r="K29" s="52"/>
      <c r="L29" s="52"/>
      <c r="M29" s="52"/>
      <c r="N29" s="50">
        <v>0</v>
      </c>
      <c r="O29" s="52"/>
      <c r="P29" s="52">
        <f>'[1]Access-Abr'!M29</f>
        <v>31603365</v>
      </c>
      <c r="Q29" s="52"/>
      <c r="R29" s="52">
        <f t="shared" si="0"/>
        <v>31603365</v>
      </c>
      <c r="S29" s="52">
        <f>'[1]Access-Abr'!N29</f>
        <v>28959158.82</v>
      </c>
      <c r="T29" s="53">
        <f t="shared" si="1"/>
        <v>0.916331498876781</v>
      </c>
      <c r="U29" s="52">
        <f>'[1]Access-Abr'!O29</f>
        <v>6970581.0300000003</v>
      </c>
      <c r="V29" s="53">
        <f t="shared" si="2"/>
        <v>0.2205645199490624</v>
      </c>
      <c r="W29" s="52">
        <f>'[1]Access-Abr'!P29</f>
        <v>6327874.6399999997</v>
      </c>
      <c r="X29" s="53">
        <f t="shared" si="3"/>
        <v>0.20022787573411882</v>
      </c>
    </row>
    <row r="30" spans="1:24" ht="30.75" customHeight="1" x14ac:dyDescent="0.2">
      <c r="A30" s="47" t="str">
        <f>+'[1]Access-Abr'!A30</f>
        <v>12101</v>
      </c>
      <c r="B30" s="48" t="str">
        <f>+'[1]Access-Abr'!B30</f>
        <v>JUSTICA FEDERAL DE PRIMEIRO GRAU</v>
      </c>
      <c r="C30" s="47" t="str">
        <f>CONCATENATE('[1]Access-Abr'!C30,".",'[1]Access-Abr'!D30)</f>
        <v>02.331</v>
      </c>
      <c r="D30" s="47" t="str">
        <f>CONCATENATE('[1]Access-Abr'!E30,".",'[1]Access-Abr'!G30)</f>
        <v>0033.212B</v>
      </c>
      <c r="E30" s="48" t="str">
        <f>+'[1]Access-Abr'!F30</f>
        <v>PROGRAMA DE GESTAO E MANUTENCAO DO PODER JUDICIARIO</v>
      </c>
      <c r="F30" s="48" t="str">
        <f>+'[1]Access-Abr'!H30</f>
        <v>BENEFICIOS OBRIGATORIOS AOS SERVIDORES CIVIS, EMPREGADOS, MI</v>
      </c>
      <c r="G30" s="47" t="str">
        <f>IF('[1]Access-Abr'!I30="1","F","S")</f>
        <v>F</v>
      </c>
      <c r="H30" s="47" t="str">
        <f>+'[1]Access-Abr'!J30</f>
        <v>0100</v>
      </c>
      <c r="I30" s="48" t="str">
        <f>+'[1]Access-Abr'!K30</f>
        <v>RECURSOS ORDINARIOS</v>
      </c>
      <c r="J30" s="47" t="str">
        <f>+'[1]Access-Abr'!L30</f>
        <v>3</v>
      </c>
      <c r="K30" s="52"/>
      <c r="L30" s="52"/>
      <c r="M30" s="52"/>
      <c r="N30" s="50">
        <v>0</v>
      </c>
      <c r="O30" s="52"/>
      <c r="P30" s="52">
        <f>'[1]Access-Abr'!M30</f>
        <v>57831333.479999997</v>
      </c>
      <c r="Q30" s="52"/>
      <c r="R30" s="52">
        <f t="shared" si="0"/>
        <v>57831333.479999997</v>
      </c>
      <c r="S30" s="52">
        <f>'[1]Access-Abr'!N30</f>
        <v>57343188.68</v>
      </c>
      <c r="T30" s="53">
        <f t="shared" si="1"/>
        <v>0.99155916402707867</v>
      </c>
      <c r="U30" s="52">
        <f>'[1]Access-Abr'!O30</f>
        <v>18970655.27</v>
      </c>
      <c r="V30" s="53">
        <f t="shared" si="2"/>
        <v>0.32803420098484648</v>
      </c>
      <c r="W30" s="52">
        <f>'[1]Access-Abr'!P30</f>
        <v>18970655.27</v>
      </c>
      <c r="X30" s="53">
        <f t="shared" si="3"/>
        <v>0.32803420098484648</v>
      </c>
    </row>
    <row r="31" spans="1:24" ht="30.75" customHeight="1" x14ac:dyDescent="0.2">
      <c r="A31" s="47" t="str">
        <f>+'[1]Access-Abr'!A31</f>
        <v>12101</v>
      </c>
      <c r="B31" s="48" t="str">
        <f>+'[1]Access-Abr'!B31</f>
        <v>JUSTICA FEDERAL DE PRIMEIRO GRAU</v>
      </c>
      <c r="C31" s="47" t="str">
        <f>CONCATENATE('[1]Access-Abr'!C31,".",'[1]Access-Abr'!D31)</f>
        <v>02.846</v>
      </c>
      <c r="D31" s="47" t="str">
        <f>CONCATENATE('[1]Access-Abr'!E31,".",'[1]Access-Abr'!G31)</f>
        <v>0033.09HB</v>
      </c>
      <c r="E31" s="48" t="str">
        <f>+'[1]Access-Abr'!F31</f>
        <v>PROGRAMA DE GESTAO E MANUTENCAO DO PODER JUDICIARIO</v>
      </c>
      <c r="F31" s="48" t="str">
        <f>+'[1]Access-Abr'!H31</f>
        <v>CONTRIBUICAO DA UNIAO, DE SUAS AUTARQUIAS E FUNDACOES PARA O</v>
      </c>
      <c r="G31" s="47" t="str">
        <f>IF('[1]Access-Abr'!I31="1","F","S")</f>
        <v>F</v>
      </c>
      <c r="H31" s="47" t="str">
        <f>+'[1]Access-Abr'!J31</f>
        <v>0100</v>
      </c>
      <c r="I31" s="48" t="str">
        <f>+'[1]Access-Abr'!K31</f>
        <v>RECURSOS ORDINARIOS</v>
      </c>
      <c r="J31" s="47" t="str">
        <f>+'[1]Access-Abr'!L31</f>
        <v>1</v>
      </c>
      <c r="K31" s="52"/>
      <c r="L31" s="52"/>
      <c r="M31" s="52"/>
      <c r="N31" s="50">
        <v>0</v>
      </c>
      <c r="O31" s="52"/>
      <c r="P31" s="52">
        <f>'[1]Access-Abr'!M31</f>
        <v>67086692.710000001</v>
      </c>
      <c r="Q31" s="52"/>
      <c r="R31" s="52">
        <f t="shared" si="0"/>
        <v>67086692.710000001</v>
      </c>
      <c r="S31" s="52">
        <f>'[1]Access-Abr'!N31</f>
        <v>67086692.710000001</v>
      </c>
      <c r="T31" s="53">
        <f t="shared" si="1"/>
        <v>1</v>
      </c>
      <c r="U31" s="52">
        <f>'[1]Access-Abr'!O31</f>
        <v>67086692.710000001</v>
      </c>
      <c r="V31" s="53">
        <f t="shared" si="2"/>
        <v>1</v>
      </c>
      <c r="W31" s="52">
        <f>'[1]Access-Abr'!P31</f>
        <v>67086692.710000001</v>
      </c>
      <c r="X31" s="53">
        <f t="shared" si="3"/>
        <v>1</v>
      </c>
    </row>
    <row r="32" spans="1:24" ht="30.75" customHeight="1" x14ac:dyDescent="0.2">
      <c r="A32" s="47" t="str">
        <f>+'[1]Access-Abr'!A32</f>
        <v>12101</v>
      </c>
      <c r="B32" s="48" t="str">
        <f>+'[1]Access-Abr'!B32</f>
        <v>JUSTICA FEDERAL DE PRIMEIRO GRAU</v>
      </c>
      <c r="C32" s="47" t="str">
        <f>CONCATENATE('[1]Access-Abr'!C32,".",'[1]Access-Abr'!D32)</f>
        <v>09.272</v>
      </c>
      <c r="D32" s="47" t="str">
        <f>CONCATENATE('[1]Access-Abr'!E32,".",'[1]Access-Abr'!G32)</f>
        <v>0033.0181</v>
      </c>
      <c r="E32" s="48" t="str">
        <f>+'[1]Access-Abr'!F32</f>
        <v>PROGRAMA DE GESTAO E MANUTENCAO DO PODER JUDICIARIO</v>
      </c>
      <c r="F32" s="48" t="str">
        <f>+'[1]Access-Abr'!H32</f>
        <v>APOSENTADORIAS E PENSOES CIVIS DA UNIAO</v>
      </c>
      <c r="G32" s="47" t="str">
        <f>IF('[1]Access-Abr'!I32="1","F","S")</f>
        <v>S</v>
      </c>
      <c r="H32" s="47" t="str">
        <f>+'[1]Access-Abr'!J32</f>
        <v>0156</v>
      </c>
      <c r="I32" s="48" t="str">
        <f>+'[1]Access-Abr'!K32</f>
        <v>CONTRIBUICAO PLANO SEGURIDADE SOCIAL SERVIDOR</v>
      </c>
      <c r="J32" s="47" t="str">
        <f>+'[1]Access-Abr'!L32</f>
        <v>1</v>
      </c>
      <c r="K32" s="52"/>
      <c r="L32" s="52"/>
      <c r="M32" s="52"/>
      <c r="N32" s="50">
        <v>0</v>
      </c>
      <c r="O32" s="52"/>
      <c r="P32" s="52">
        <f>'[1]Access-Abr'!M32</f>
        <v>90790533.109999999</v>
      </c>
      <c r="Q32" s="52"/>
      <c r="R32" s="52">
        <f t="shared" si="0"/>
        <v>90790533.109999999</v>
      </c>
      <c r="S32" s="52">
        <f>'[1]Access-Abr'!N32</f>
        <v>90742477.260000005</v>
      </c>
      <c r="T32" s="53">
        <f t="shared" si="1"/>
        <v>0.99947069536488164</v>
      </c>
      <c r="U32" s="52">
        <f>'[1]Access-Abr'!O32</f>
        <v>90742477.260000005</v>
      </c>
      <c r="V32" s="53">
        <f t="shared" si="2"/>
        <v>0.99947069536488164</v>
      </c>
      <c r="W32" s="52">
        <f>'[1]Access-Abr'!P32</f>
        <v>89479384.989999995</v>
      </c>
      <c r="X32" s="53">
        <f t="shared" si="3"/>
        <v>0.98555853705130858</v>
      </c>
    </row>
    <row r="33" spans="1:24" ht="30.75" customHeight="1" thickBot="1" x14ac:dyDescent="0.25">
      <c r="A33" s="47" t="str">
        <f>+'[1]Access-Abr'!A33</f>
        <v>71101</v>
      </c>
      <c r="B33" s="48" t="str">
        <f>+'[1]Access-Abr'!B33</f>
        <v>RECURSOS SOB SUPERVISAO DO MF - EFU</v>
      </c>
      <c r="C33" s="47" t="str">
        <f>CONCATENATE('[1]Access-Abr'!C33,".",'[1]Access-Abr'!D33)</f>
        <v>28.845</v>
      </c>
      <c r="D33" s="47" t="str">
        <f>CONCATENATE('[1]Access-Abr'!E33,".",'[1]Access-Abr'!G33)</f>
        <v>0903.00RC</v>
      </c>
      <c r="E33" s="48" t="str">
        <f>+'[1]Access-Abr'!F33</f>
        <v>OPERACOES ESPECIAIS: TRANSFERENCIAS CONSTITUCIONAIS E AS DEC</v>
      </c>
      <c r="F33" s="48" t="str">
        <f>+'[1]Access-Abr'!H33</f>
        <v>ANTECIPACAO DE PAGAMENTO DE HONORARIOS PERICIAIS EM ACOES QU</v>
      </c>
      <c r="G33" s="47" t="str">
        <f>IF('[1]Access-Abr'!I33="1","F","S")</f>
        <v>F</v>
      </c>
      <c r="H33" s="47" t="str">
        <f>+'[1]Access-Abr'!J33</f>
        <v>0100</v>
      </c>
      <c r="I33" s="48" t="str">
        <f>+'[1]Access-Abr'!K33</f>
        <v>RECURSOS ORDINARIOS</v>
      </c>
      <c r="J33" s="47" t="str">
        <f>+'[1]Access-Abr'!L33</f>
        <v>3</v>
      </c>
      <c r="K33" s="52"/>
      <c r="L33" s="52"/>
      <c r="M33" s="52"/>
      <c r="N33" s="50">
        <v>0</v>
      </c>
      <c r="O33" s="52"/>
      <c r="P33" s="52">
        <f>'[1]Access-Abr'!M33</f>
        <v>14248850</v>
      </c>
      <c r="Q33" s="52"/>
      <c r="R33" s="52">
        <f t="shared" si="0"/>
        <v>14248850</v>
      </c>
      <c r="S33" s="52">
        <f>'[1]Access-Abr'!N33</f>
        <v>9600801</v>
      </c>
      <c r="T33" s="53">
        <f t="shared" si="1"/>
        <v>0.67379479747488391</v>
      </c>
      <c r="U33" s="52">
        <f>'[1]Access-Abr'!O33</f>
        <v>8707157.7899999991</v>
      </c>
      <c r="V33" s="53">
        <f t="shared" si="2"/>
        <v>0.61107793190327631</v>
      </c>
      <c r="W33" s="52">
        <f>'[1]Access-Abr'!P33</f>
        <v>8604036.3499999996</v>
      </c>
      <c r="X33" s="53">
        <f t="shared" si="3"/>
        <v>0.6038407555697477</v>
      </c>
    </row>
    <row r="34" spans="1:24" ht="30.75" customHeight="1" thickBot="1" x14ac:dyDescent="0.25">
      <c r="A34" s="14" t="s">
        <v>48</v>
      </c>
      <c r="B34" s="54"/>
      <c r="C34" s="54"/>
      <c r="D34" s="54"/>
      <c r="E34" s="54"/>
      <c r="F34" s="54"/>
      <c r="G34" s="54"/>
      <c r="H34" s="54"/>
      <c r="I34" s="54"/>
      <c r="J34" s="15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f>SUM(P10:P33)</f>
        <v>789672348.16000009</v>
      </c>
      <c r="Q34" s="56">
        <f>SUM(Q10:Q33)</f>
        <v>0</v>
      </c>
      <c r="R34" s="56">
        <f>SUM(R10:R33)</f>
        <v>789672348.16000009</v>
      </c>
      <c r="S34" s="56">
        <f>SUM(S10:S33)</f>
        <v>753601531.82999992</v>
      </c>
      <c r="T34" s="57">
        <f t="shared" si="1"/>
        <v>0.95432179382493509</v>
      </c>
      <c r="U34" s="56">
        <f>SUM(U10:U33)</f>
        <v>603105325.29999995</v>
      </c>
      <c r="V34" s="57">
        <f t="shared" si="2"/>
        <v>0.76374122343942241</v>
      </c>
      <c r="W34" s="56">
        <f>SUM(W10:W33)</f>
        <v>593717592.42999995</v>
      </c>
      <c r="X34" s="57">
        <f t="shared" si="3"/>
        <v>0.75185308668007633</v>
      </c>
    </row>
    <row r="35" spans="1:24" ht="12.75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12.75" x14ac:dyDescent="0.2">
      <c r="A36" s="2" t="s">
        <v>50</v>
      </c>
      <c r="B36" s="58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2020-05-19T22:57:54Z</dcterms:created>
  <dcterms:modified xsi:type="dcterms:W3CDTF">2020-05-19T22:58:25Z</dcterms:modified>
</cp:coreProperties>
</file>