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Jun" sheetId="1" r:id="rId1"/>
  </sheets>
  <externalReferences>
    <externalReference r:id="rId2"/>
  </externalReferences>
  <definedNames>
    <definedName name="_xlnm.Print_Area" localSheetId="0">Jun!$A$1:$X$38</definedName>
  </definedNames>
  <calcPr calcId="145621"/>
</workbook>
</file>

<file path=xl/calcChain.xml><?xml version="1.0" encoding="utf-8"?>
<calcChain xmlns="http://schemas.openxmlformats.org/spreadsheetml/2006/main">
  <c r="Q35" i="1" l="1"/>
  <c r="W34" i="1"/>
  <c r="U34" i="1"/>
  <c r="S34" i="1"/>
  <c r="R34" i="1"/>
  <c r="V34" i="1" s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X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X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X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J23" i="1"/>
  <c r="I23" i="1"/>
  <c r="H23" i="1"/>
  <c r="G23" i="1"/>
  <c r="F23" i="1"/>
  <c r="E23" i="1"/>
  <c r="D23" i="1"/>
  <c r="C23" i="1"/>
  <c r="B23" i="1"/>
  <c r="A23" i="1"/>
  <c r="X22" i="1"/>
  <c r="W22" i="1"/>
  <c r="U22" i="1"/>
  <c r="S22" i="1"/>
  <c r="R22" i="1"/>
  <c r="V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J21" i="1"/>
  <c r="I21" i="1"/>
  <c r="H21" i="1"/>
  <c r="G21" i="1"/>
  <c r="F21" i="1"/>
  <c r="E21" i="1"/>
  <c r="D21" i="1"/>
  <c r="C21" i="1"/>
  <c r="B21" i="1"/>
  <c r="A21" i="1"/>
  <c r="X20" i="1"/>
  <c r="W20" i="1"/>
  <c r="U20" i="1"/>
  <c r="S20" i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J19" i="1"/>
  <c r="I19" i="1"/>
  <c r="H19" i="1"/>
  <c r="G19" i="1"/>
  <c r="F19" i="1"/>
  <c r="E19" i="1"/>
  <c r="D19" i="1"/>
  <c r="C19" i="1"/>
  <c r="B19" i="1"/>
  <c r="A19" i="1"/>
  <c r="X18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X16" i="1"/>
  <c r="W16" i="1"/>
  <c r="U16" i="1"/>
  <c r="S16" i="1"/>
  <c r="R16" i="1"/>
  <c r="V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X14" i="1"/>
  <c r="W14" i="1"/>
  <c r="U14" i="1"/>
  <c r="S14" i="1"/>
  <c r="R14" i="1"/>
  <c r="V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X12" i="1"/>
  <c r="W12" i="1"/>
  <c r="U12" i="1"/>
  <c r="S12" i="1"/>
  <c r="R12" i="1"/>
  <c r="V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J11" i="1"/>
  <c r="I11" i="1"/>
  <c r="H11" i="1"/>
  <c r="G11" i="1"/>
  <c r="F11" i="1"/>
  <c r="E11" i="1"/>
  <c r="D11" i="1"/>
  <c r="C11" i="1"/>
  <c r="B11" i="1"/>
  <c r="A11" i="1"/>
  <c r="W10" i="1"/>
  <c r="W35" i="1" s="1"/>
  <c r="U10" i="1"/>
  <c r="U35" i="1" s="1"/>
  <c r="S10" i="1"/>
  <c r="S35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T12" i="1" l="1"/>
  <c r="T14" i="1"/>
  <c r="T16" i="1"/>
  <c r="T18" i="1"/>
  <c r="T20" i="1"/>
  <c r="T22" i="1"/>
  <c r="X34" i="1"/>
  <c r="T34" i="1"/>
  <c r="V10" i="1"/>
  <c r="T10" i="1"/>
  <c r="X10" i="1"/>
  <c r="R35" i="1"/>
  <c r="V28" i="1"/>
  <c r="X28" i="1"/>
  <c r="T28" i="1"/>
  <c r="V30" i="1"/>
  <c r="X30" i="1"/>
  <c r="T30" i="1"/>
  <c r="V24" i="1"/>
  <c r="X24" i="1"/>
  <c r="T24" i="1"/>
  <c r="V32" i="1"/>
  <c r="X32" i="1"/>
  <c r="T32" i="1"/>
  <c r="V26" i="1"/>
  <c r="X26" i="1"/>
  <c r="T26" i="1"/>
  <c r="V11" i="1"/>
  <c r="V23" i="1"/>
  <c r="V27" i="1"/>
  <c r="V33" i="1"/>
  <c r="V13" i="1"/>
  <c r="V21" i="1"/>
  <c r="V25" i="1"/>
  <c r="P35" i="1"/>
  <c r="V15" i="1"/>
  <c r="V17" i="1"/>
  <c r="V19" i="1"/>
  <c r="V29" i="1"/>
  <c r="V31" i="1"/>
  <c r="T11" i="1"/>
  <c r="T13" i="1"/>
  <c r="T15" i="1"/>
  <c r="T17" i="1"/>
  <c r="T19" i="1"/>
  <c r="T21" i="1"/>
  <c r="T23" i="1"/>
  <c r="T25" i="1"/>
  <c r="T27" i="1"/>
  <c r="T29" i="1"/>
  <c r="T31" i="1"/>
  <c r="T33" i="1"/>
  <c r="X35" i="1" l="1"/>
  <c r="T35" i="1"/>
  <c r="V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<sst xmlns="http://schemas.openxmlformats.org/spreadsheetml/2006/main" count="55" uniqueCount="51">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</sst>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1156948</v>
          </cell>
          <cell r="N10">
            <v>1155729.6399999999</v>
          </cell>
          <cell r="O10">
            <v>611244.76</v>
          </cell>
          <cell r="P10">
            <v>606311.21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5112975</v>
          </cell>
          <cell r="N11">
            <v>181081.95</v>
          </cell>
          <cell r="O11">
            <v>16256.87</v>
          </cell>
          <cell r="P11">
            <v>13018.67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110757675</v>
          </cell>
          <cell r="N12">
            <v>103546146.58</v>
          </cell>
          <cell r="O12">
            <v>41184233.539999999</v>
          </cell>
          <cell r="P12">
            <v>37694018.469999999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24163983</v>
          </cell>
          <cell r="N13">
            <v>16377536.24</v>
          </cell>
          <cell r="O13">
            <v>7415174.29</v>
          </cell>
          <cell r="P13">
            <v>5868438.5999999996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3082757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1000000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1000000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550000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270000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85000</v>
          </cell>
          <cell r="N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500000</v>
          </cell>
          <cell r="N20">
            <v>66213.509999999995</v>
          </cell>
          <cell r="O20">
            <v>57010.52</v>
          </cell>
          <cell r="P20">
            <v>221.16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155000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1000000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1374700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553227484.48000002</v>
          </cell>
          <cell r="N25">
            <v>553227484.48000002</v>
          </cell>
          <cell r="O25">
            <v>553177067.04999995</v>
          </cell>
          <cell r="P25">
            <v>549774369.5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277660</v>
          </cell>
          <cell r="N26">
            <v>81028</v>
          </cell>
          <cell r="O26">
            <v>20100.41</v>
          </cell>
          <cell r="P26">
            <v>20100.41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4</v>
          </cell>
          <cell r="M27">
            <v>20000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M28">
            <v>12000</v>
          </cell>
          <cell r="N28">
            <v>6953.28</v>
          </cell>
          <cell r="O28">
            <v>2832.2</v>
          </cell>
          <cell r="P28">
            <v>2832.2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4</v>
          </cell>
          <cell r="M29">
            <v>11990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31603365</v>
          </cell>
          <cell r="N30">
            <v>28985332.82</v>
          </cell>
          <cell r="O30">
            <v>11393314.49</v>
          </cell>
          <cell r="P30">
            <v>10748050.130000001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0033</v>
          </cell>
          <cell r="F31" t="str">
            <v>PROGRAMA DE GESTAO E MANUTENCAO DO PODER JUDICIARIO</v>
          </cell>
          <cell r="G31" t="str">
            <v>212B</v>
          </cell>
          <cell r="H31" t="str">
            <v>BENEFICIOS OBRIGATORIOS AOS SERVIDORES CIVIS, EMPREGADOS, MI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57877174.200000003</v>
          </cell>
          <cell r="N31">
            <v>57389029.399999999</v>
          </cell>
          <cell r="O31">
            <v>28106649</v>
          </cell>
          <cell r="P31">
            <v>28080461.260000002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846</v>
          </cell>
          <cell r="E32" t="str">
            <v>0033</v>
          </cell>
          <cell r="F32" t="str">
            <v>PROGRAMA DE GESTAO E MANUTENCAO DO PODER JUDICIARIO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1</v>
          </cell>
          <cell r="M32">
            <v>104662686.17</v>
          </cell>
          <cell r="N32">
            <v>104662686.17</v>
          </cell>
          <cell r="O32">
            <v>104662686.17</v>
          </cell>
          <cell r="P32">
            <v>104662686.17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131342302.08</v>
          </cell>
          <cell r="N33">
            <v>131342302.08</v>
          </cell>
          <cell r="O33">
            <v>131323418.73</v>
          </cell>
          <cell r="P33">
            <v>130045533.89</v>
          </cell>
        </row>
        <row r="34">
          <cell r="A34" t="str">
            <v>71101</v>
          </cell>
          <cell r="B34" t="str">
            <v>RECURSOS SOB SUPERVISAO DO MF - EFU</v>
          </cell>
          <cell r="C34" t="str">
            <v>28</v>
          </cell>
          <cell r="D34" t="str">
            <v>845</v>
          </cell>
          <cell r="E34" t="str">
            <v>0903</v>
          </cell>
          <cell r="F34" t="str">
            <v>OPERACOES ESPECIAIS: TRANSFERENCIAS CONSTITUCIONAIS E AS DEC</v>
          </cell>
          <cell r="G34" t="str">
            <v>00RC</v>
          </cell>
          <cell r="H34" t="str">
            <v>ANTECIPACAO DE PAGAMENTO DE HONORARIOS PERICIAIS EM ACOES QU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M34">
            <v>18538090</v>
          </cell>
          <cell r="N34">
            <v>18538089.920000002</v>
          </cell>
          <cell r="O34">
            <v>18029267.27</v>
          </cell>
          <cell r="P34">
            <v>17957385.609999999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="85" zoomScaleNormal="95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" customWidth="1"/>
    <col min="17" max="17" width="11.42578125" customWidth="1"/>
    <col min="18" max="18" width="16.28515625" customWidth="1"/>
    <col min="19" max="19" width="15.85546875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43983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+'[1]Access-Jun'!A10</f>
        <v>12101</v>
      </c>
      <c r="B10" s="38" t="str">
        <f>+'[1]Access-Jun'!B10</f>
        <v>JUSTICA FEDERAL DE PRIMEIRO GRAU</v>
      </c>
      <c r="C10" s="39" t="str">
        <f>CONCATENATE('[1]Access-Jun'!C10,".",'[1]Access-Jun'!D10)</f>
        <v>02.061</v>
      </c>
      <c r="D10" s="39" t="str">
        <f>CONCATENATE('[1]Access-Jun'!E10,".",'[1]Access-Jun'!G10)</f>
        <v>0033.4224</v>
      </c>
      <c r="E10" s="38" t="str">
        <f>+'[1]Access-Jun'!F10</f>
        <v>PROGRAMA DE GESTAO E MANUTENCAO DO PODER JUDICIARIO</v>
      </c>
      <c r="F10" s="40" t="str">
        <f>+'[1]Access-Jun'!H10</f>
        <v>ASSISTENCIA JURIDICA A PESSOAS CARENTES</v>
      </c>
      <c r="G10" s="37" t="str">
        <f>IF('[1]Access-Jun'!I10="1","F","S")</f>
        <v>F</v>
      </c>
      <c r="H10" s="37" t="str">
        <f>+'[1]Access-Jun'!J10</f>
        <v>0100</v>
      </c>
      <c r="I10" s="41" t="str">
        <f>+'[1]Access-Jun'!K10</f>
        <v>RECURSOS PRIMARIOS DE LIVRE APLICACAO</v>
      </c>
      <c r="J10" s="37" t="str">
        <f>+'[1]Access-Jun'!L10</f>
        <v>3</v>
      </c>
      <c r="K10" s="42"/>
      <c r="L10" s="43"/>
      <c r="M10" s="43"/>
      <c r="N10" s="44">
        <f>K10+L10-M10</f>
        <v>0</v>
      </c>
      <c r="O10" s="42"/>
      <c r="P10" s="45">
        <f>'[1]Access-Jun'!M10</f>
        <v>1156948</v>
      </c>
      <c r="Q10" s="45"/>
      <c r="R10" s="45">
        <f>N10-O10+P10+Q10</f>
        <v>1156948</v>
      </c>
      <c r="S10" s="45">
        <f>'[1]Access-Jun'!N10</f>
        <v>1155729.6399999999</v>
      </c>
      <c r="T10" s="46">
        <f>IF(R10&gt;0,S10/R10,0)</f>
        <v>0.99894691896264987</v>
      </c>
      <c r="U10" s="45">
        <f>'[1]Access-Jun'!O10</f>
        <v>611244.76</v>
      </c>
      <c r="V10" s="46">
        <f>IF(R10&gt;0,U10/R10,0)</f>
        <v>0.52832517969692672</v>
      </c>
      <c r="W10" s="45">
        <f>'[1]Access-Jun'!P10</f>
        <v>606311.21</v>
      </c>
      <c r="X10" s="46">
        <f>IF(R10&gt;0,W10/R10,0)</f>
        <v>0.52406089988486948</v>
      </c>
    </row>
    <row r="11" spans="1:24" ht="30.75" customHeight="1" x14ac:dyDescent="0.2">
      <c r="A11" s="47" t="str">
        <f>+'[1]Access-Jun'!A11</f>
        <v>12101</v>
      </c>
      <c r="B11" s="48" t="str">
        <f>+'[1]Access-Jun'!B11</f>
        <v>JUSTICA FEDERAL DE PRIMEIRO GRAU</v>
      </c>
      <c r="C11" s="47" t="str">
        <f>CONCATENATE('[1]Access-Jun'!C11,".",'[1]Access-Jun'!D11)</f>
        <v>02.061</v>
      </c>
      <c r="D11" s="47" t="str">
        <f>CONCATENATE('[1]Access-Jun'!E11,".",'[1]Access-Jun'!G11)</f>
        <v>0033.4257</v>
      </c>
      <c r="E11" s="48" t="str">
        <f>+'[1]Access-Jun'!F11</f>
        <v>PROGRAMA DE GESTAO E MANUTENCAO DO PODER JUDICIARIO</v>
      </c>
      <c r="F11" s="49" t="str">
        <f>+'[1]Access-Jun'!H11</f>
        <v>JULGAMENTO DE CAUSAS NA JUSTICA FEDERAL</v>
      </c>
      <c r="G11" s="47" t="str">
        <f>IF('[1]Access-Jun'!I11="1","F","S")</f>
        <v>F</v>
      </c>
      <c r="H11" s="47" t="str">
        <f>+'[1]Access-Jun'!J11</f>
        <v>0100</v>
      </c>
      <c r="I11" s="48" t="str">
        <f>+'[1]Access-Jun'!K11</f>
        <v>RECURSOS PRIMARIOS DE LIVRE APLICACAO</v>
      </c>
      <c r="J11" s="47" t="str">
        <f>+'[1]Access-Jun'!L11</f>
        <v>4</v>
      </c>
      <c r="K11" s="50"/>
      <c r="L11" s="50"/>
      <c r="M11" s="50"/>
      <c r="N11" s="51">
        <v>0</v>
      </c>
      <c r="O11" s="50"/>
      <c r="P11" s="52">
        <f>'[1]Access-Jun'!M11</f>
        <v>5112975</v>
      </c>
      <c r="Q11" s="52"/>
      <c r="R11" s="52">
        <f t="shared" ref="R11:R34" si="0">N11-O11+P11+Q11</f>
        <v>5112975</v>
      </c>
      <c r="S11" s="52">
        <f>'[1]Access-Jun'!N11</f>
        <v>181081.95</v>
      </c>
      <c r="T11" s="53">
        <f t="shared" ref="T11:T35" si="1">IF(R11&gt;0,S11/R11,0)</f>
        <v>3.5416161823595853E-2</v>
      </c>
      <c r="U11" s="52">
        <f>'[1]Access-Jun'!O11</f>
        <v>16256.87</v>
      </c>
      <c r="V11" s="53">
        <f t="shared" ref="V11:V35" si="2">IF(R11&gt;0,U11/R11,0)</f>
        <v>3.1795324639764524E-3</v>
      </c>
      <c r="W11" s="52">
        <f>'[1]Access-Jun'!P11</f>
        <v>13018.67</v>
      </c>
      <c r="X11" s="53">
        <f t="shared" ref="X11:X35" si="3">IF(R11&gt;0,W11/R11,0)</f>
        <v>2.5462025533080058E-3</v>
      </c>
    </row>
    <row r="12" spans="1:24" ht="30.75" customHeight="1" x14ac:dyDescent="0.2">
      <c r="A12" s="47" t="str">
        <f>+'[1]Access-Jun'!A12</f>
        <v>12101</v>
      </c>
      <c r="B12" s="48" t="str">
        <f>+'[1]Access-Jun'!B12</f>
        <v>JUSTICA FEDERAL DE PRIMEIRO GRAU</v>
      </c>
      <c r="C12" s="47" t="str">
        <f>CONCATENATE('[1]Access-Jun'!C12,".",'[1]Access-Jun'!D12)</f>
        <v>02.061</v>
      </c>
      <c r="D12" s="47" t="str">
        <f>CONCATENATE('[1]Access-Jun'!E12,".",'[1]Access-Jun'!G12)</f>
        <v>0033.4257</v>
      </c>
      <c r="E12" s="48" t="str">
        <f>+'[1]Access-Jun'!F12</f>
        <v>PROGRAMA DE GESTAO E MANUTENCAO DO PODER JUDICIARIO</v>
      </c>
      <c r="F12" s="48" t="str">
        <f>+'[1]Access-Jun'!H12</f>
        <v>JULGAMENTO DE CAUSAS NA JUSTICA FEDERAL</v>
      </c>
      <c r="G12" s="47" t="str">
        <f>IF('[1]Access-Jun'!I12="1","F","S")</f>
        <v>F</v>
      </c>
      <c r="H12" s="47" t="str">
        <f>+'[1]Access-Jun'!J12</f>
        <v>0100</v>
      </c>
      <c r="I12" s="48" t="str">
        <f>+'[1]Access-Jun'!K12</f>
        <v>RECURSOS PRIMARIOS DE LIVRE APLICACAO</v>
      </c>
      <c r="J12" s="47" t="str">
        <f>+'[1]Access-Jun'!L12</f>
        <v>3</v>
      </c>
      <c r="K12" s="52"/>
      <c r="L12" s="52"/>
      <c r="M12" s="52"/>
      <c r="N12" s="50">
        <v>0</v>
      </c>
      <c r="O12" s="52"/>
      <c r="P12" s="52">
        <f>'[1]Access-Jun'!M12</f>
        <v>110757675</v>
      </c>
      <c r="Q12" s="52"/>
      <c r="R12" s="52">
        <f t="shared" si="0"/>
        <v>110757675</v>
      </c>
      <c r="S12" s="52">
        <f>'[1]Access-Jun'!N12</f>
        <v>103546146.58</v>
      </c>
      <c r="T12" s="53">
        <f t="shared" si="1"/>
        <v>0.9348891314303952</v>
      </c>
      <c r="U12" s="52">
        <f>'[1]Access-Jun'!O12</f>
        <v>41184233.539999999</v>
      </c>
      <c r="V12" s="53">
        <f t="shared" si="2"/>
        <v>0.37184089987443308</v>
      </c>
      <c r="W12" s="52">
        <f>'[1]Access-Jun'!P12</f>
        <v>37694018.469999999</v>
      </c>
      <c r="X12" s="53">
        <f t="shared" si="3"/>
        <v>0.34032872638397293</v>
      </c>
    </row>
    <row r="13" spans="1:24" ht="30.75" customHeight="1" x14ac:dyDescent="0.2">
      <c r="A13" s="47" t="str">
        <f>+'[1]Access-Jun'!A13</f>
        <v>12101</v>
      </c>
      <c r="B13" s="48" t="str">
        <f>+'[1]Access-Jun'!B13</f>
        <v>JUSTICA FEDERAL DE PRIMEIRO GRAU</v>
      </c>
      <c r="C13" s="47" t="str">
        <f>CONCATENATE('[1]Access-Jun'!C13,".",'[1]Access-Jun'!D13)</f>
        <v>02.061</v>
      </c>
      <c r="D13" s="47" t="str">
        <f>CONCATENATE('[1]Access-Jun'!E13,".",'[1]Access-Jun'!G13)</f>
        <v>0033.4257</v>
      </c>
      <c r="E13" s="48" t="str">
        <f>+'[1]Access-Jun'!F13</f>
        <v>PROGRAMA DE GESTAO E MANUTENCAO DO PODER JUDICIARIO</v>
      </c>
      <c r="F13" s="48" t="str">
        <f>+'[1]Access-Jun'!H13</f>
        <v>JULGAMENTO DE CAUSAS NA JUSTICA FEDERAL</v>
      </c>
      <c r="G13" s="47" t="str">
        <f>IF('[1]Access-Jun'!I13="1","F","S")</f>
        <v>F</v>
      </c>
      <c r="H13" s="47" t="str">
        <f>+'[1]Access-Jun'!J13</f>
        <v>0127</v>
      </c>
      <c r="I13" s="48" t="str">
        <f>+'[1]Access-Jun'!K13</f>
        <v>CUSTAS E EMOLUMENTOS - PODER JUDICIARIO</v>
      </c>
      <c r="J13" s="47" t="str">
        <f>+'[1]Access-Jun'!L13</f>
        <v>3</v>
      </c>
      <c r="K13" s="52"/>
      <c r="L13" s="52"/>
      <c r="M13" s="52"/>
      <c r="N13" s="50">
        <v>0</v>
      </c>
      <c r="O13" s="52"/>
      <c r="P13" s="52">
        <f>'[1]Access-Jun'!M13</f>
        <v>24163983</v>
      </c>
      <c r="Q13" s="52"/>
      <c r="R13" s="52">
        <f t="shared" si="0"/>
        <v>24163983</v>
      </c>
      <c r="S13" s="52">
        <f>'[1]Access-Jun'!N13</f>
        <v>16377536.24</v>
      </c>
      <c r="T13" s="53">
        <f t="shared" si="1"/>
        <v>0.67776641955094907</v>
      </c>
      <c r="U13" s="52">
        <f>'[1]Access-Jun'!O13</f>
        <v>7415174.29</v>
      </c>
      <c r="V13" s="53">
        <f t="shared" si="2"/>
        <v>0.30686887546643282</v>
      </c>
      <c r="W13" s="52">
        <f>'[1]Access-Jun'!P13</f>
        <v>5868438.5999999996</v>
      </c>
      <c r="X13" s="53">
        <f t="shared" si="3"/>
        <v>0.2428589111323245</v>
      </c>
    </row>
    <row r="14" spans="1:24" ht="30.75" customHeight="1" x14ac:dyDescent="0.2">
      <c r="A14" s="47" t="str">
        <f>+'[1]Access-Jun'!A14</f>
        <v>12101</v>
      </c>
      <c r="B14" s="48" t="str">
        <f>+'[1]Access-Jun'!B14</f>
        <v>JUSTICA FEDERAL DE PRIMEIRO GRAU</v>
      </c>
      <c r="C14" s="47" t="str">
        <f>CONCATENATE('[1]Access-Jun'!C14,".",'[1]Access-Jun'!D14)</f>
        <v>02.061</v>
      </c>
      <c r="D14" s="47" t="str">
        <f>CONCATENATE('[1]Access-Jun'!E14,".",'[1]Access-Jun'!G14)</f>
        <v>0033.4257</v>
      </c>
      <c r="E14" s="48" t="str">
        <f>+'[1]Access-Jun'!F14</f>
        <v>PROGRAMA DE GESTAO E MANUTENCAO DO PODER JUDICIARIO</v>
      </c>
      <c r="F14" s="48" t="str">
        <f>+'[1]Access-Jun'!H14</f>
        <v>JULGAMENTO DE CAUSAS NA JUSTICA FEDERAL</v>
      </c>
      <c r="G14" s="47" t="str">
        <f>IF('[1]Access-Jun'!I14="1","F","S")</f>
        <v>F</v>
      </c>
      <c r="H14" s="47" t="str">
        <f>+'[1]Access-Jun'!J14</f>
        <v>0300</v>
      </c>
      <c r="I14" s="48" t="str">
        <f>+'[1]Access-Jun'!K14</f>
        <v>RECURSOS PRIMARIOS DE LIVRE APLICACAO</v>
      </c>
      <c r="J14" s="47" t="str">
        <f>+'[1]Access-Jun'!L14</f>
        <v>3</v>
      </c>
      <c r="K14" s="52"/>
      <c r="L14" s="52"/>
      <c r="M14" s="52"/>
      <c r="N14" s="50">
        <v>0</v>
      </c>
      <c r="O14" s="52"/>
      <c r="P14" s="52">
        <f>'[1]Access-Jun'!M14</f>
        <v>3082757</v>
      </c>
      <c r="Q14" s="52"/>
      <c r="R14" s="52">
        <f t="shared" si="0"/>
        <v>3082757</v>
      </c>
      <c r="S14" s="52">
        <f>'[1]Access-Jun'!N14</f>
        <v>0</v>
      </c>
      <c r="T14" s="53">
        <f t="shared" si="1"/>
        <v>0</v>
      </c>
      <c r="U14" s="52">
        <f>'[1]Access-Jun'!O14</f>
        <v>0</v>
      </c>
      <c r="V14" s="53">
        <f t="shared" si="2"/>
        <v>0</v>
      </c>
      <c r="W14" s="52">
        <f>'[1]Access-Jun'!P14</f>
        <v>0</v>
      </c>
      <c r="X14" s="53">
        <f t="shared" si="3"/>
        <v>0</v>
      </c>
    </row>
    <row r="15" spans="1:24" ht="30.75" customHeight="1" x14ac:dyDescent="0.2">
      <c r="A15" s="47" t="str">
        <f>+'[1]Access-Jun'!A15</f>
        <v>12101</v>
      </c>
      <c r="B15" s="48" t="str">
        <f>+'[1]Access-Jun'!B15</f>
        <v>JUSTICA FEDERAL DE PRIMEIRO GRAU</v>
      </c>
      <c r="C15" s="47" t="str">
        <f>CONCATENATE('[1]Access-Jun'!C15,".",'[1]Access-Jun'!D15)</f>
        <v>02.122</v>
      </c>
      <c r="D15" s="47" t="str">
        <f>CONCATENATE('[1]Access-Jun'!E15,".",'[1]Access-Jun'!G15)</f>
        <v>0033.11RQ</v>
      </c>
      <c r="E15" s="48" t="str">
        <f>+'[1]Access-Jun'!F15</f>
        <v>PROGRAMA DE GESTAO E MANUTENCAO DO PODER JUDICIARIO</v>
      </c>
      <c r="F15" s="48" t="str">
        <f>+'[1]Access-Jun'!H15</f>
        <v>REFORMA DO FORUM DAS EXECUCOES FISCAIS - SP</v>
      </c>
      <c r="G15" s="47" t="str">
        <f>IF('[1]Access-Jun'!I15="1","F","S")</f>
        <v>F</v>
      </c>
      <c r="H15" s="47" t="str">
        <f>+'[1]Access-Jun'!J15</f>
        <v>0100</v>
      </c>
      <c r="I15" s="48" t="str">
        <f>+'[1]Access-Jun'!K15</f>
        <v>RECURSOS PRIMARIOS DE LIVRE APLICACAO</v>
      </c>
      <c r="J15" s="47" t="str">
        <f>+'[1]Access-Jun'!L15</f>
        <v>4</v>
      </c>
      <c r="K15" s="50"/>
      <c r="L15" s="50"/>
      <c r="M15" s="50"/>
      <c r="N15" s="50">
        <v>0</v>
      </c>
      <c r="O15" s="50"/>
      <c r="P15" s="52">
        <f>'[1]Access-Jun'!M15</f>
        <v>1000000</v>
      </c>
      <c r="Q15" s="52"/>
      <c r="R15" s="52">
        <f t="shared" si="0"/>
        <v>1000000</v>
      </c>
      <c r="S15" s="52">
        <f>'[1]Access-Jun'!N15</f>
        <v>0</v>
      </c>
      <c r="T15" s="53">
        <f t="shared" si="1"/>
        <v>0</v>
      </c>
      <c r="U15" s="52">
        <f>'[1]Access-Jun'!O15</f>
        <v>0</v>
      </c>
      <c r="V15" s="53">
        <f t="shared" si="2"/>
        <v>0</v>
      </c>
      <c r="W15" s="52">
        <f>'[1]Access-Jun'!P15</f>
        <v>0</v>
      </c>
      <c r="X15" s="53">
        <f t="shared" si="3"/>
        <v>0</v>
      </c>
    </row>
    <row r="16" spans="1:24" ht="30.75" customHeight="1" x14ac:dyDescent="0.2">
      <c r="A16" s="47" t="str">
        <f>+'[1]Access-Jun'!A16</f>
        <v>12101</v>
      </c>
      <c r="B16" s="48" t="str">
        <f>+'[1]Access-Jun'!B16</f>
        <v>JUSTICA FEDERAL DE PRIMEIRO GRAU</v>
      </c>
      <c r="C16" s="47" t="str">
        <f>CONCATENATE('[1]Access-Jun'!C16,".",'[1]Access-Jun'!D16)</f>
        <v>02.122</v>
      </c>
      <c r="D16" s="47" t="str">
        <f>CONCATENATE('[1]Access-Jun'!E16,".",'[1]Access-Jun'!G16)</f>
        <v>0033.12S9</v>
      </c>
      <c r="E16" s="48" t="str">
        <f>+'[1]Access-Jun'!F16</f>
        <v>PROGRAMA DE GESTAO E MANUTENCAO DO PODER JUDICIARIO</v>
      </c>
      <c r="F16" s="48" t="str">
        <f>+'[1]Access-Jun'!H16</f>
        <v>REFORMA DO FORUM FEDERAL CRIMINAL E PREVIDENCIARIO DE SAO PA</v>
      </c>
      <c r="G16" s="47" t="str">
        <f>IF('[1]Access-Jun'!I16="1","F","S")</f>
        <v>F</v>
      </c>
      <c r="H16" s="47" t="str">
        <f>+'[1]Access-Jun'!J16</f>
        <v>0100</v>
      </c>
      <c r="I16" s="48" t="str">
        <f>+'[1]Access-Jun'!K16</f>
        <v>RECURSOS PRIMARIOS DE LIVRE APLICACAO</v>
      </c>
      <c r="J16" s="47" t="str">
        <f>+'[1]Access-Jun'!L16</f>
        <v>4</v>
      </c>
      <c r="K16" s="52"/>
      <c r="L16" s="52"/>
      <c r="M16" s="52"/>
      <c r="N16" s="50">
        <v>0</v>
      </c>
      <c r="O16" s="52"/>
      <c r="P16" s="52">
        <f>'[1]Access-Jun'!M16</f>
        <v>1000000</v>
      </c>
      <c r="Q16" s="52"/>
      <c r="R16" s="52">
        <f t="shared" si="0"/>
        <v>1000000</v>
      </c>
      <c r="S16" s="52">
        <f>'[1]Access-Jun'!N16</f>
        <v>0</v>
      </c>
      <c r="T16" s="53">
        <f t="shared" si="1"/>
        <v>0</v>
      </c>
      <c r="U16" s="52">
        <f>'[1]Access-Jun'!O16</f>
        <v>0</v>
      </c>
      <c r="V16" s="53">
        <f t="shared" si="2"/>
        <v>0</v>
      </c>
      <c r="W16" s="52">
        <f>'[1]Access-Jun'!P16</f>
        <v>0</v>
      </c>
      <c r="X16" s="53">
        <f t="shared" si="3"/>
        <v>0</v>
      </c>
    </row>
    <row r="17" spans="1:24" ht="30.75" customHeight="1" x14ac:dyDescent="0.2">
      <c r="A17" s="47" t="str">
        <f>+'[1]Access-Jun'!A17</f>
        <v>12101</v>
      </c>
      <c r="B17" s="48" t="str">
        <f>+'[1]Access-Jun'!B17</f>
        <v>JUSTICA FEDERAL DE PRIMEIRO GRAU</v>
      </c>
      <c r="C17" s="47" t="str">
        <f>CONCATENATE('[1]Access-Jun'!C17,".",'[1]Access-Jun'!D17)</f>
        <v>02.122</v>
      </c>
      <c r="D17" s="47" t="str">
        <f>CONCATENATE('[1]Access-Jun'!E17,".",'[1]Access-Jun'!G17)</f>
        <v>0033.13FR</v>
      </c>
      <c r="E17" s="48" t="str">
        <f>+'[1]Access-Jun'!F17</f>
        <v>PROGRAMA DE GESTAO E MANUTENCAO DO PODER JUDICIARIO</v>
      </c>
      <c r="F17" s="48" t="str">
        <f>+'[1]Access-Jun'!H17</f>
        <v>REFORMA DO FORUM FEDERAL DE RIBEIRAO PRETO - SP</v>
      </c>
      <c r="G17" s="47" t="str">
        <f>IF('[1]Access-Jun'!I17="1","F","S")</f>
        <v>F</v>
      </c>
      <c r="H17" s="47" t="str">
        <f>+'[1]Access-Jun'!J17</f>
        <v>0100</v>
      </c>
      <c r="I17" s="48" t="str">
        <f>+'[1]Access-Jun'!K17</f>
        <v>RECURSOS PRIMARIOS DE LIVRE APLICACAO</v>
      </c>
      <c r="J17" s="47" t="str">
        <f>+'[1]Access-Jun'!L17</f>
        <v>4</v>
      </c>
      <c r="K17" s="52"/>
      <c r="L17" s="52"/>
      <c r="M17" s="52"/>
      <c r="N17" s="50">
        <v>0</v>
      </c>
      <c r="O17" s="52"/>
      <c r="P17" s="52">
        <f>'[1]Access-Jun'!M17</f>
        <v>550000</v>
      </c>
      <c r="Q17" s="52"/>
      <c r="R17" s="52">
        <f t="shared" si="0"/>
        <v>550000</v>
      </c>
      <c r="S17" s="52">
        <f>'[1]Access-Jun'!N17</f>
        <v>0</v>
      </c>
      <c r="T17" s="53">
        <f t="shared" si="1"/>
        <v>0</v>
      </c>
      <c r="U17" s="52">
        <f>'[1]Access-Jun'!O17</f>
        <v>0</v>
      </c>
      <c r="V17" s="53">
        <f t="shared" si="2"/>
        <v>0</v>
      </c>
      <c r="W17" s="52">
        <f>'[1]Access-Jun'!P17</f>
        <v>0</v>
      </c>
      <c r="X17" s="53">
        <f t="shared" si="3"/>
        <v>0</v>
      </c>
    </row>
    <row r="18" spans="1:24" ht="30.75" customHeight="1" x14ac:dyDescent="0.2">
      <c r="A18" s="47" t="str">
        <f>+'[1]Access-Jun'!A18</f>
        <v>12101</v>
      </c>
      <c r="B18" s="48" t="str">
        <f>+'[1]Access-Jun'!B18</f>
        <v>JUSTICA FEDERAL DE PRIMEIRO GRAU</v>
      </c>
      <c r="C18" s="47" t="str">
        <f>CONCATENATE('[1]Access-Jun'!C18,".",'[1]Access-Jun'!D18)</f>
        <v>02.122</v>
      </c>
      <c r="D18" s="47" t="str">
        <f>CONCATENATE('[1]Access-Jun'!E18,".",'[1]Access-Jun'!G18)</f>
        <v>0033.14YN</v>
      </c>
      <c r="E18" s="48" t="str">
        <f>+'[1]Access-Jun'!F18</f>
        <v>PROGRAMA DE GESTAO E MANUTENCAO DO PODER JUDICIARIO</v>
      </c>
      <c r="F18" s="48" t="str">
        <f>+'[1]Access-Jun'!H18</f>
        <v>REFORMA DO FORUM FEDERAL CIVEL DE SAO PAULO - SP</v>
      </c>
      <c r="G18" s="47" t="str">
        <f>IF('[1]Access-Jun'!I18="1","F","S")</f>
        <v>F</v>
      </c>
      <c r="H18" s="47" t="str">
        <f>+'[1]Access-Jun'!J18</f>
        <v>0100</v>
      </c>
      <c r="I18" s="48" t="str">
        <f>+'[1]Access-Jun'!K18</f>
        <v>RECURSOS PRIMARIOS DE LIVRE APLICACAO</v>
      </c>
      <c r="J18" s="47" t="str">
        <f>+'[1]Access-Jun'!L18</f>
        <v>4</v>
      </c>
      <c r="K18" s="52"/>
      <c r="L18" s="52"/>
      <c r="M18" s="52"/>
      <c r="N18" s="50">
        <v>0</v>
      </c>
      <c r="O18" s="52"/>
      <c r="P18" s="52">
        <f>'[1]Access-Jun'!M18</f>
        <v>270000</v>
      </c>
      <c r="Q18" s="52"/>
      <c r="R18" s="52">
        <f t="shared" si="0"/>
        <v>270000</v>
      </c>
      <c r="S18" s="52">
        <f>'[1]Access-Jun'!N18</f>
        <v>0</v>
      </c>
      <c r="T18" s="53">
        <f t="shared" si="1"/>
        <v>0</v>
      </c>
      <c r="U18" s="52">
        <f>'[1]Access-Jun'!O18</f>
        <v>0</v>
      </c>
      <c r="V18" s="53">
        <f t="shared" si="2"/>
        <v>0</v>
      </c>
      <c r="W18" s="52">
        <f>'[1]Access-Jun'!P18</f>
        <v>0</v>
      </c>
      <c r="X18" s="53">
        <f t="shared" si="3"/>
        <v>0</v>
      </c>
    </row>
    <row r="19" spans="1:24" ht="30.75" customHeight="1" x14ac:dyDescent="0.2">
      <c r="A19" s="47" t="str">
        <f>+'[1]Access-Jun'!A19</f>
        <v>12101</v>
      </c>
      <c r="B19" s="48" t="str">
        <f>+'[1]Access-Jun'!B19</f>
        <v>JUSTICA FEDERAL DE PRIMEIRO GRAU</v>
      </c>
      <c r="C19" s="47" t="str">
        <f>CONCATENATE('[1]Access-Jun'!C19,".",'[1]Access-Jun'!D19)</f>
        <v>02.122</v>
      </c>
      <c r="D19" s="47" t="str">
        <f>CONCATENATE('[1]Access-Jun'!E19,".",'[1]Access-Jun'!G19)</f>
        <v>0033.14YO</v>
      </c>
      <c r="E19" s="48" t="str">
        <f>+'[1]Access-Jun'!F19</f>
        <v>PROGRAMA DE GESTAO E MANUTENCAO DO PODER JUDICIARIO</v>
      </c>
      <c r="F19" s="48" t="str">
        <f>+'[1]Access-Jun'!H19</f>
        <v>REFORMA DA SEDE ADMINISTRATIVA DA JUSTICA FEDERAL DE SAO PAU</v>
      </c>
      <c r="G19" s="47" t="str">
        <f>IF('[1]Access-Jun'!I19="1","F","S")</f>
        <v>F</v>
      </c>
      <c r="H19" s="47" t="str">
        <f>+'[1]Access-Jun'!J19</f>
        <v>0100</v>
      </c>
      <c r="I19" s="48" t="str">
        <f>+'[1]Access-Jun'!K19</f>
        <v>RECURSOS PRIMARIOS DE LIVRE APLICACAO</v>
      </c>
      <c r="J19" s="47" t="str">
        <f>+'[1]Access-Jun'!L19</f>
        <v>4</v>
      </c>
      <c r="K19" s="52"/>
      <c r="L19" s="52"/>
      <c r="M19" s="52"/>
      <c r="N19" s="50">
        <v>0</v>
      </c>
      <c r="O19" s="52"/>
      <c r="P19" s="52">
        <f>'[1]Access-Jun'!M19</f>
        <v>85000</v>
      </c>
      <c r="Q19" s="52"/>
      <c r="R19" s="52">
        <f t="shared" si="0"/>
        <v>85000</v>
      </c>
      <c r="S19" s="52">
        <f>'[1]Access-Jun'!N19</f>
        <v>12693.43</v>
      </c>
      <c r="T19" s="53">
        <f t="shared" si="1"/>
        <v>0.14933447058823529</v>
      </c>
      <c r="U19" s="52">
        <f>'[1]Access-Jun'!O19</f>
        <v>0</v>
      </c>
      <c r="V19" s="53">
        <f t="shared" si="2"/>
        <v>0</v>
      </c>
      <c r="W19" s="52">
        <f>'[1]Access-Jun'!P19</f>
        <v>0</v>
      </c>
      <c r="X19" s="53">
        <f t="shared" si="3"/>
        <v>0</v>
      </c>
    </row>
    <row r="20" spans="1:24" ht="30.75" customHeight="1" x14ac:dyDescent="0.2">
      <c r="A20" s="47" t="str">
        <f>+'[1]Access-Jun'!A20</f>
        <v>12101</v>
      </c>
      <c r="B20" s="48" t="str">
        <f>+'[1]Access-Jun'!B20</f>
        <v>JUSTICA FEDERAL DE PRIMEIRO GRAU</v>
      </c>
      <c r="C20" s="47" t="str">
        <f>CONCATENATE('[1]Access-Jun'!C20,".",'[1]Access-Jun'!D20)</f>
        <v>02.122</v>
      </c>
      <c r="D20" s="47" t="str">
        <f>CONCATENATE('[1]Access-Jun'!E20,".",'[1]Access-Jun'!G20)</f>
        <v>0033.158T</v>
      </c>
      <c r="E20" s="48" t="str">
        <f>+'[1]Access-Jun'!F20</f>
        <v>PROGRAMA DE GESTAO E MANUTENCAO DO PODER JUDICIARIO</v>
      </c>
      <c r="F20" s="48" t="str">
        <f>+'[1]Access-Jun'!H20</f>
        <v>REFORMA DO JUIZADO ESPECIAL FEDERAL DE SAO PAULO - SP - 2. E</v>
      </c>
      <c r="G20" s="47" t="str">
        <f>IF('[1]Access-Jun'!I20="1","F","S")</f>
        <v>F</v>
      </c>
      <c r="H20" s="47" t="str">
        <f>+'[1]Access-Jun'!J20</f>
        <v>0100</v>
      </c>
      <c r="I20" s="48" t="str">
        <f>+'[1]Access-Jun'!K20</f>
        <v>RECURSOS PRIMARIOS DE LIVRE APLICACAO</v>
      </c>
      <c r="J20" s="47" t="str">
        <f>+'[1]Access-Jun'!L20</f>
        <v>4</v>
      </c>
      <c r="K20" s="52"/>
      <c r="L20" s="52"/>
      <c r="M20" s="52"/>
      <c r="N20" s="50">
        <v>0</v>
      </c>
      <c r="O20" s="52"/>
      <c r="P20" s="52">
        <f>'[1]Access-Jun'!M20</f>
        <v>500000</v>
      </c>
      <c r="Q20" s="52"/>
      <c r="R20" s="52">
        <f t="shared" si="0"/>
        <v>500000</v>
      </c>
      <c r="S20" s="52">
        <f>'[1]Access-Jun'!N20</f>
        <v>66213.509999999995</v>
      </c>
      <c r="T20" s="53">
        <f t="shared" si="1"/>
        <v>0.13242701999999998</v>
      </c>
      <c r="U20" s="52">
        <f>'[1]Access-Jun'!O20</f>
        <v>57010.52</v>
      </c>
      <c r="V20" s="53">
        <f t="shared" si="2"/>
        <v>0.11402103999999999</v>
      </c>
      <c r="W20" s="52">
        <f>'[1]Access-Jun'!P20</f>
        <v>221.16</v>
      </c>
      <c r="X20" s="53">
        <f t="shared" si="3"/>
        <v>4.4232000000000001E-4</v>
      </c>
    </row>
    <row r="21" spans="1:24" ht="30.75" customHeight="1" x14ac:dyDescent="0.2">
      <c r="A21" s="47" t="str">
        <f>+'[1]Access-Jun'!A21</f>
        <v>12101</v>
      </c>
      <c r="B21" s="48" t="str">
        <f>+'[1]Access-Jun'!B21</f>
        <v>JUSTICA FEDERAL DE PRIMEIRO GRAU</v>
      </c>
      <c r="C21" s="47" t="str">
        <f>CONCATENATE('[1]Access-Jun'!C21,".",'[1]Access-Jun'!D21)</f>
        <v>02.122</v>
      </c>
      <c r="D21" s="47" t="str">
        <f>CONCATENATE('[1]Access-Jun'!E21,".",'[1]Access-Jun'!G21)</f>
        <v>0033.15FZ</v>
      </c>
      <c r="E21" s="48" t="str">
        <f>+'[1]Access-Jun'!F21</f>
        <v>PROGRAMA DE GESTAO E MANUTENCAO DO PODER JUDICIARIO</v>
      </c>
      <c r="F21" s="48" t="str">
        <f>+'[1]Access-Jun'!H21</f>
        <v>REFORMA DO FORUM FEDERAL DE PRESIDENTE PRUDENTE - SP</v>
      </c>
      <c r="G21" s="47" t="str">
        <f>IF('[1]Access-Jun'!I21="1","F","S")</f>
        <v>F</v>
      </c>
      <c r="H21" s="47" t="str">
        <f>+'[1]Access-Jun'!J21</f>
        <v>0100</v>
      </c>
      <c r="I21" s="48" t="str">
        <f>+'[1]Access-Jun'!K21</f>
        <v>RECURSOS PRIMARIOS DE LIVRE APLICACAO</v>
      </c>
      <c r="J21" s="47" t="str">
        <f>+'[1]Access-Jun'!L21</f>
        <v>4</v>
      </c>
      <c r="K21" s="52"/>
      <c r="L21" s="52"/>
      <c r="M21" s="52"/>
      <c r="N21" s="50">
        <v>0</v>
      </c>
      <c r="O21" s="52"/>
      <c r="P21" s="52">
        <f>'[1]Access-Jun'!M21</f>
        <v>155000</v>
      </c>
      <c r="Q21" s="52"/>
      <c r="R21" s="52">
        <f t="shared" si="0"/>
        <v>155000</v>
      </c>
      <c r="S21" s="52">
        <f>'[1]Access-Jun'!N21</f>
        <v>0</v>
      </c>
      <c r="T21" s="53">
        <f t="shared" si="1"/>
        <v>0</v>
      </c>
      <c r="U21" s="52">
        <f>'[1]Access-Jun'!O21</f>
        <v>0</v>
      </c>
      <c r="V21" s="53">
        <f t="shared" si="2"/>
        <v>0</v>
      </c>
      <c r="W21" s="52">
        <f>'[1]Access-Jun'!P21</f>
        <v>0</v>
      </c>
      <c r="X21" s="53">
        <f t="shared" si="3"/>
        <v>0</v>
      </c>
    </row>
    <row r="22" spans="1:24" ht="30.75" customHeight="1" x14ac:dyDescent="0.2">
      <c r="A22" s="47" t="str">
        <f>+'[1]Access-Jun'!A22</f>
        <v>12101</v>
      </c>
      <c r="B22" s="48" t="str">
        <f>+'[1]Access-Jun'!B22</f>
        <v>JUSTICA FEDERAL DE PRIMEIRO GRAU</v>
      </c>
      <c r="C22" s="47" t="str">
        <f>CONCATENATE('[1]Access-Jun'!C22,".",'[1]Access-Jun'!D22)</f>
        <v>02.122</v>
      </c>
      <c r="D22" s="47" t="str">
        <f>CONCATENATE('[1]Access-Jun'!E22,".",'[1]Access-Jun'!G22)</f>
        <v>0033.15NX</v>
      </c>
      <c r="E22" s="48" t="str">
        <f>+'[1]Access-Jun'!F22</f>
        <v>PROGRAMA DE GESTAO E MANUTENCAO DO PODER JUDICIARIO</v>
      </c>
      <c r="F22" s="48" t="str">
        <f>+'[1]Access-Jun'!H22</f>
        <v>REFORMA DO FORUM FEDERAL DE SANTOS - SP</v>
      </c>
      <c r="G22" s="47" t="str">
        <f>IF('[1]Access-Jun'!I22="1","F","S")</f>
        <v>F</v>
      </c>
      <c r="H22" s="47" t="str">
        <f>+'[1]Access-Jun'!J22</f>
        <v>0100</v>
      </c>
      <c r="I22" s="48" t="str">
        <f>+'[1]Access-Jun'!K22</f>
        <v>RECURSOS PRIMARIOS DE LIVRE APLICACAO</v>
      </c>
      <c r="J22" s="47" t="str">
        <f>+'[1]Access-Jun'!L22</f>
        <v>4</v>
      </c>
      <c r="K22" s="52"/>
      <c r="L22" s="52"/>
      <c r="M22" s="52"/>
      <c r="N22" s="50">
        <v>0</v>
      </c>
      <c r="O22" s="52"/>
      <c r="P22" s="52">
        <f>'[1]Access-Jun'!M22</f>
        <v>1000000</v>
      </c>
      <c r="Q22" s="52"/>
      <c r="R22" s="52">
        <f t="shared" si="0"/>
        <v>1000000</v>
      </c>
      <c r="S22" s="52">
        <f>'[1]Access-Jun'!N22</f>
        <v>0</v>
      </c>
      <c r="T22" s="53">
        <f t="shared" si="1"/>
        <v>0</v>
      </c>
      <c r="U22" s="52">
        <f>'[1]Access-Jun'!O22</f>
        <v>0</v>
      </c>
      <c r="V22" s="53">
        <f t="shared" si="2"/>
        <v>0</v>
      </c>
      <c r="W22" s="52">
        <f>'[1]Access-Jun'!P22</f>
        <v>0</v>
      </c>
      <c r="X22" s="53">
        <f t="shared" si="3"/>
        <v>0</v>
      </c>
    </row>
    <row r="23" spans="1:24" ht="30.75" customHeight="1" x14ac:dyDescent="0.2">
      <c r="A23" s="47" t="str">
        <f>+'[1]Access-Jun'!A23</f>
        <v>12101</v>
      </c>
      <c r="B23" s="48" t="str">
        <f>+'[1]Access-Jun'!B23</f>
        <v>JUSTICA FEDERAL DE PRIMEIRO GRAU</v>
      </c>
      <c r="C23" s="47" t="str">
        <f>CONCATENATE('[1]Access-Jun'!C23,".",'[1]Access-Jun'!D23)</f>
        <v>02.122</v>
      </c>
      <c r="D23" s="47" t="str">
        <f>CONCATENATE('[1]Access-Jun'!E23,".",'[1]Access-Jun'!G23)</f>
        <v>0033.15QA</v>
      </c>
      <c r="E23" s="48" t="str">
        <f>+'[1]Access-Jun'!F23</f>
        <v>PROGRAMA DE GESTAO E MANUTENCAO DO PODER JUDICIARIO</v>
      </c>
      <c r="F23" s="48" t="str">
        <f>+'[1]Access-Jun'!H23</f>
        <v>REFORMA DO FORUM FEDERAL DE BARUERI - SP</v>
      </c>
      <c r="G23" s="47" t="str">
        <f>IF('[1]Access-Jun'!I23="1","F","S")</f>
        <v>F</v>
      </c>
      <c r="H23" s="47" t="str">
        <f>+'[1]Access-Jun'!J23</f>
        <v>0100</v>
      </c>
      <c r="I23" s="48" t="str">
        <f>+'[1]Access-Jun'!K23</f>
        <v>RECURSOS PRIMARIOS DE LIVRE APLICACAO</v>
      </c>
      <c r="J23" s="47" t="str">
        <f>+'[1]Access-Jun'!L23</f>
        <v>4</v>
      </c>
      <c r="K23" s="52"/>
      <c r="L23" s="52"/>
      <c r="M23" s="52"/>
      <c r="N23" s="50">
        <v>0</v>
      </c>
      <c r="O23" s="52"/>
      <c r="P23" s="52">
        <f>'[1]Access-Jun'!M23</f>
        <v>200000</v>
      </c>
      <c r="Q23" s="52"/>
      <c r="R23" s="52">
        <f t="shared" si="0"/>
        <v>200000</v>
      </c>
      <c r="S23" s="52">
        <f>'[1]Access-Jun'!N23</f>
        <v>0</v>
      </c>
      <c r="T23" s="53">
        <f t="shared" si="1"/>
        <v>0</v>
      </c>
      <c r="U23" s="52">
        <f>'[1]Access-Jun'!O23</f>
        <v>0</v>
      </c>
      <c r="V23" s="53">
        <f t="shared" si="2"/>
        <v>0</v>
      </c>
      <c r="W23" s="52">
        <f>'[1]Access-Jun'!P23</f>
        <v>0</v>
      </c>
      <c r="X23" s="53">
        <f t="shared" si="3"/>
        <v>0</v>
      </c>
    </row>
    <row r="24" spans="1:24" ht="30.75" customHeight="1" x14ac:dyDescent="0.2">
      <c r="A24" s="47" t="str">
        <f>+'[1]Access-Jun'!A24</f>
        <v>12101</v>
      </c>
      <c r="B24" s="48" t="str">
        <f>+'[1]Access-Jun'!B24</f>
        <v>JUSTICA FEDERAL DE PRIMEIRO GRAU</v>
      </c>
      <c r="C24" s="47" t="str">
        <f>CONCATENATE('[1]Access-Jun'!C24,".",'[1]Access-Jun'!D24)</f>
        <v>02.122</v>
      </c>
      <c r="D24" s="47" t="str">
        <f>CONCATENATE('[1]Access-Jun'!E24,".",'[1]Access-Jun'!G24)</f>
        <v>0033.15TO</v>
      </c>
      <c r="E24" s="48" t="str">
        <f>+'[1]Access-Jun'!F24</f>
        <v>PROGRAMA DE GESTAO E MANUTENCAO DO PODER JUDICIARIO</v>
      </c>
      <c r="F24" s="48" t="str">
        <f>+'[1]Access-Jun'!H24</f>
        <v>REFORMA DO ANEXO ADMINISTRATIVO PRESIDENTE WILSON DE SAO PAU</v>
      </c>
      <c r="G24" s="47" t="str">
        <f>IF('[1]Access-Jun'!I24="1","F","S")</f>
        <v>F</v>
      </c>
      <c r="H24" s="47" t="str">
        <f>+'[1]Access-Jun'!J24</f>
        <v>0100</v>
      </c>
      <c r="I24" s="48" t="str">
        <f>+'[1]Access-Jun'!K24</f>
        <v>RECURSOS PRIMARIOS DE LIVRE APLICACAO</v>
      </c>
      <c r="J24" s="47" t="str">
        <f>+'[1]Access-Jun'!L24</f>
        <v>4</v>
      </c>
      <c r="K24" s="52"/>
      <c r="L24" s="52"/>
      <c r="M24" s="52"/>
      <c r="N24" s="50">
        <v>0</v>
      </c>
      <c r="O24" s="52"/>
      <c r="P24" s="52">
        <f>'[1]Access-Jun'!M24</f>
        <v>1374700</v>
      </c>
      <c r="Q24" s="52"/>
      <c r="R24" s="52">
        <f t="shared" si="0"/>
        <v>1374700</v>
      </c>
      <c r="S24" s="52">
        <f>'[1]Access-Jun'!N24</f>
        <v>0</v>
      </c>
      <c r="T24" s="53">
        <f t="shared" si="1"/>
        <v>0</v>
      </c>
      <c r="U24" s="52">
        <f>'[1]Access-Jun'!O24</f>
        <v>0</v>
      </c>
      <c r="V24" s="53">
        <f t="shared" si="2"/>
        <v>0</v>
      </c>
      <c r="W24" s="52">
        <f>'[1]Access-Jun'!P24</f>
        <v>0</v>
      </c>
      <c r="X24" s="53">
        <f t="shared" si="3"/>
        <v>0</v>
      </c>
    </row>
    <row r="25" spans="1:24" ht="30.75" customHeight="1" x14ac:dyDescent="0.2">
      <c r="A25" s="47" t="str">
        <f>+'[1]Access-Jun'!A25</f>
        <v>12101</v>
      </c>
      <c r="B25" s="48" t="str">
        <f>+'[1]Access-Jun'!B25</f>
        <v>JUSTICA FEDERAL DE PRIMEIRO GRAU</v>
      </c>
      <c r="C25" s="47" t="str">
        <f>CONCATENATE('[1]Access-Jun'!C25,".",'[1]Access-Jun'!D25)</f>
        <v>02.122</v>
      </c>
      <c r="D25" s="47" t="str">
        <f>CONCATENATE('[1]Access-Jun'!E25,".",'[1]Access-Jun'!G25)</f>
        <v>0033.20TP</v>
      </c>
      <c r="E25" s="48" t="str">
        <f>+'[1]Access-Jun'!F25</f>
        <v>PROGRAMA DE GESTAO E MANUTENCAO DO PODER JUDICIARIO</v>
      </c>
      <c r="F25" s="48" t="str">
        <f>+'[1]Access-Jun'!H25</f>
        <v>ATIVOS CIVIS DA UNIAO</v>
      </c>
      <c r="G25" s="47" t="str">
        <f>IF('[1]Access-Jun'!I25="1","F","S")</f>
        <v>F</v>
      </c>
      <c r="H25" s="47" t="str">
        <f>+'[1]Access-Jun'!J25</f>
        <v>0100</v>
      </c>
      <c r="I25" s="48" t="str">
        <f>+'[1]Access-Jun'!K25</f>
        <v>RECURSOS PRIMARIOS DE LIVRE APLICACAO</v>
      </c>
      <c r="J25" s="47" t="str">
        <f>+'[1]Access-Jun'!L25</f>
        <v>1</v>
      </c>
      <c r="K25" s="52"/>
      <c r="L25" s="52"/>
      <c r="M25" s="52"/>
      <c r="N25" s="50">
        <v>0</v>
      </c>
      <c r="O25" s="52"/>
      <c r="P25" s="52">
        <f>'[1]Access-Jun'!M25</f>
        <v>553227484.48000002</v>
      </c>
      <c r="Q25" s="52"/>
      <c r="R25" s="52">
        <f t="shared" si="0"/>
        <v>553227484.48000002</v>
      </c>
      <c r="S25" s="52">
        <f>'[1]Access-Jun'!N25</f>
        <v>553227484.48000002</v>
      </c>
      <c r="T25" s="53">
        <f t="shared" si="1"/>
        <v>1</v>
      </c>
      <c r="U25" s="52">
        <f>'[1]Access-Jun'!O25</f>
        <v>553177067.04999995</v>
      </c>
      <c r="V25" s="53">
        <f t="shared" si="2"/>
        <v>0.99990886672948387</v>
      </c>
      <c r="W25" s="52">
        <f>'[1]Access-Jun'!P25</f>
        <v>549774369.5</v>
      </c>
      <c r="X25" s="53">
        <f t="shared" si="3"/>
        <v>0.99375823675274244</v>
      </c>
    </row>
    <row r="26" spans="1:24" ht="30.75" customHeight="1" x14ac:dyDescent="0.2">
      <c r="A26" s="47" t="str">
        <f>+'[1]Access-Jun'!A26</f>
        <v>12101</v>
      </c>
      <c r="B26" s="48" t="str">
        <f>+'[1]Access-Jun'!B26</f>
        <v>JUSTICA FEDERAL DE PRIMEIRO GRAU</v>
      </c>
      <c r="C26" s="47" t="str">
        <f>CONCATENATE('[1]Access-Jun'!C26,".",'[1]Access-Jun'!D26)</f>
        <v>02.122</v>
      </c>
      <c r="D26" s="47" t="str">
        <f>CONCATENATE('[1]Access-Jun'!E26,".",'[1]Access-Jun'!G26)</f>
        <v>0033.216H</v>
      </c>
      <c r="E26" s="48" t="str">
        <f>+'[1]Access-Jun'!F26</f>
        <v>PROGRAMA DE GESTAO E MANUTENCAO DO PODER JUDICIARIO</v>
      </c>
      <c r="F26" s="48" t="str">
        <f>+'[1]Access-Jun'!H26</f>
        <v>AJUDA DE CUSTO PARA MORADIA OU AUXILIO-MORADIA A AGENTES PUB</v>
      </c>
      <c r="G26" s="47" t="str">
        <f>IF('[1]Access-Jun'!I26="1","F","S")</f>
        <v>F</v>
      </c>
      <c r="H26" s="47" t="str">
        <f>+'[1]Access-Jun'!J26</f>
        <v>0100</v>
      </c>
      <c r="I26" s="48" t="str">
        <f>+'[1]Access-Jun'!K26</f>
        <v>RECURSOS PRIMARIOS DE LIVRE APLICACAO</v>
      </c>
      <c r="J26" s="47" t="str">
        <f>+'[1]Access-Jun'!L26</f>
        <v>3</v>
      </c>
      <c r="K26" s="52"/>
      <c r="L26" s="52"/>
      <c r="M26" s="52"/>
      <c r="N26" s="50">
        <v>0</v>
      </c>
      <c r="O26" s="52"/>
      <c r="P26" s="52">
        <f>'[1]Access-Jun'!M26</f>
        <v>277660</v>
      </c>
      <c r="Q26" s="52"/>
      <c r="R26" s="52">
        <f t="shared" si="0"/>
        <v>277660</v>
      </c>
      <c r="S26" s="52">
        <f>'[1]Access-Jun'!N26</f>
        <v>81028</v>
      </c>
      <c r="T26" s="53">
        <f t="shared" si="1"/>
        <v>0.29182453360224736</v>
      </c>
      <c r="U26" s="52">
        <f>'[1]Access-Jun'!O26</f>
        <v>20100.41</v>
      </c>
      <c r="V26" s="53">
        <f t="shared" si="2"/>
        <v>7.23921702801988E-2</v>
      </c>
      <c r="W26" s="52">
        <f>'[1]Access-Jun'!P26</f>
        <v>20100.41</v>
      </c>
      <c r="X26" s="53">
        <f t="shared" si="3"/>
        <v>7.23921702801988E-2</v>
      </c>
    </row>
    <row r="27" spans="1:24" ht="30.75" customHeight="1" x14ac:dyDescent="0.2">
      <c r="A27" s="47" t="str">
        <f>+'[1]Access-Jun'!A27</f>
        <v>12101</v>
      </c>
      <c r="B27" s="48" t="str">
        <f>+'[1]Access-Jun'!B27</f>
        <v>JUSTICA FEDERAL DE PRIMEIRO GRAU</v>
      </c>
      <c r="C27" s="47" t="str">
        <f>CONCATENATE('[1]Access-Jun'!C27,".",'[1]Access-Jun'!D27)</f>
        <v>02.131</v>
      </c>
      <c r="D27" s="47" t="str">
        <f>CONCATENATE('[1]Access-Jun'!E27,".",'[1]Access-Jun'!G27)</f>
        <v>0033.219I</v>
      </c>
      <c r="E27" s="48" t="str">
        <f>+'[1]Access-Jun'!F27</f>
        <v>PROGRAMA DE GESTAO E MANUTENCAO DO PODER JUDICIARIO</v>
      </c>
      <c r="F27" s="48" t="str">
        <f>+'[1]Access-Jun'!H27</f>
        <v>PUBLICIDADE INSTITUCIONAL E DE UTILIDADE PUBLICA</v>
      </c>
      <c r="G27" s="47" t="str">
        <f>IF('[1]Access-Jun'!I27="1","F","S")</f>
        <v>F</v>
      </c>
      <c r="H27" s="47" t="str">
        <f>+'[1]Access-Jun'!J27</f>
        <v>0100</v>
      </c>
      <c r="I27" s="48" t="str">
        <f>+'[1]Access-Jun'!K27</f>
        <v>RECURSOS PRIMARIOS DE LIVRE APLICACAO</v>
      </c>
      <c r="J27" s="47" t="str">
        <f>+'[1]Access-Jun'!L27</f>
        <v>4</v>
      </c>
      <c r="K27" s="52"/>
      <c r="L27" s="52"/>
      <c r="M27" s="52"/>
      <c r="N27" s="50">
        <v>0</v>
      </c>
      <c r="O27" s="52"/>
      <c r="P27" s="52">
        <f>'[1]Access-Jun'!M27</f>
        <v>20000</v>
      </c>
      <c r="Q27" s="52"/>
      <c r="R27" s="52">
        <f t="shared" si="0"/>
        <v>20000</v>
      </c>
      <c r="S27" s="52">
        <f>'[1]Access-Jun'!N27</f>
        <v>0</v>
      </c>
      <c r="T27" s="53">
        <f t="shared" si="1"/>
        <v>0</v>
      </c>
      <c r="U27" s="52">
        <f>'[1]Access-Jun'!O27</f>
        <v>0</v>
      </c>
      <c r="V27" s="53">
        <f t="shared" si="2"/>
        <v>0</v>
      </c>
      <c r="W27" s="52">
        <f>'[1]Access-Jun'!P27</f>
        <v>0</v>
      </c>
      <c r="X27" s="53">
        <f t="shared" si="3"/>
        <v>0</v>
      </c>
    </row>
    <row r="28" spans="1:24" ht="30.75" customHeight="1" x14ac:dyDescent="0.2">
      <c r="A28" s="47" t="str">
        <f>+'[1]Access-Jun'!A28</f>
        <v>12101</v>
      </c>
      <c r="B28" s="48" t="str">
        <f>+'[1]Access-Jun'!B28</f>
        <v>JUSTICA FEDERAL DE PRIMEIRO GRAU</v>
      </c>
      <c r="C28" s="47" t="str">
        <f>CONCATENATE('[1]Access-Jun'!C28,".",'[1]Access-Jun'!D28)</f>
        <v>02.131</v>
      </c>
      <c r="D28" s="47" t="str">
        <f>CONCATENATE('[1]Access-Jun'!E28,".",'[1]Access-Jun'!G28)</f>
        <v>0033.219I</v>
      </c>
      <c r="E28" s="48" t="str">
        <f>+'[1]Access-Jun'!F28</f>
        <v>PROGRAMA DE GESTAO E MANUTENCAO DO PODER JUDICIARIO</v>
      </c>
      <c r="F28" s="48" t="str">
        <f>+'[1]Access-Jun'!H28</f>
        <v>PUBLICIDADE INSTITUCIONAL E DE UTILIDADE PUBLICA</v>
      </c>
      <c r="G28" s="47" t="str">
        <f>IF('[1]Access-Jun'!I28="1","F","S")</f>
        <v>F</v>
      </c>
      <c r="H28" s="47" t="str">
        <f>+'[1]Access-Jun'!J28</f>
        <v>0100</v>
      </c>
      <c r="I28" s="48" t="str">
        <f>+'[1]Access-Jun'!K28</f>
        <v>RECURSOS PRIMARIOS DE LIVRE APLICACAO</v>
      </c>
      <c r="J28" s="47" t="str">
        <f>+'[1]Access-Jun'!L28</f>
        <v>3</v>
      </c>
      <c r="K28" s="52"/>
      <c r="L28" s="52"/>
      <c r="M28" s="52"/>
      <c r="N28" s="50">
        <v>0</v>
      </c>
      <c r="O28" s="52"/>
      <c r="P28" s="52">
        <f>'[1]Access-Jun'!M28</f>
        <v>12000</v>
      </c>
      <c r="Q28" s="52"/>
      <c r="R28" s="52">
        <f t="shared" si="0"/>
        <v>12000</v>
      </c>
      <c r="S28" s="52">
        <f>'[1]Access-Jun'!N28</f>
        <v>6953.28</v>
      </c>
      <c r="T28" s="53">
        <f t="shared" si="1"/>
        <v>0.57943999999999996</v>
      </c>
      <c r="U28" s="52">
        <f>'[1]Access-Jun'!O28</f>
        <v>2832.2</v>
      </c>
      <c r="V28" s="53">
        <f t="shared" si="2"/>
        <v>0.23601666666666665</v>
      </c>
      <c r="W28" s="52">
        <f>'[1]Access-Jun'!P28</f>
        <v>2832.2</v>
      </c>
      <c r="X28" s="53">
        <f t="shared" si="3"/>
        <v>0.23601666666666665</v>
      </c>
    </row>
    <row r="29" spans="1:24" ht="30.75" customHeight="1" x14ac:dyDescent="0.2">
      <c r="A29" s="47" t="str">
        <f>+'[1]Access-Jun'!A29</f>
        <v>12101</v>
      </c>
      <c r="B29" s="48" t="str">
        <f>+'[1]Access-Jun'!B29</f>
        <v>JUSTICA FEDERAL DE PRIMEIRO GRAU</v>
      </c>
      <c r="C29" s="47" t="str">
        <f>CONCATENATE('[1]Access-Jun'!C29,".",'[1]Access-Jun'!D29)</f>
        <v>02.301</v>
      </c>
      <c r="D29" s="47" t="str">
        <f>CONCATENATE('[1]Access-Jun'!E29,".",'[1]Access-Jun'!G29)</f>
        <v>0033.2004</v>
      </c>
      <c r="E29" s="48" t="str">
        <f>+'[1]Access-Jun'!F29</f>
        <v>PROGRAMA DE GESTAO E MANUTENCAO DO PODER JUDICIARIO</v>
      </c>
      <c r="F29" s="48" t="str">
        <f>+'[1]Access-Jun'!H29</f>
        <v>ASSISTENCIA MEDICA E ODONTOLOGICA AOS SERVIDORES CIVIS, EMPR</v>
      </c>
      <c r="G29" s="47" t="str">
        <f>IF('[1]Access-Jun'!I29="1","F","S")</f>
        <v>S</v>
      </c>
      <c r="H29" s="47" t="str">
        <f>+'[1]Access-Jun'!J29</f>
        <v>0151</v>
      </c>
      <c r="I29" s="48" t="str">
        <f>+'[1]Access-Jun'!K29</f>
        <v>RECURSOS LIVRES DA SEGURIDADE SOCIAL</v>
      </c>
      <c r="J29" s="47" t="str">
        <f>+'[1]Access-Jun'!L29</f>
        <v>4</v>
      </c>
      <c r="K29" s="52"/>
      <c r="L29" s="52"/>
      <c r="M29" s="52"/>
      <c r="N29" s="50">
        <v>0</v>
      </c>
      <c r="O29" s="52"/>
      <c r="P29" s="52">
        <f>'[1]Access-Jun'!M29</f>
        <v>11990</v>
      </c>
      <c r="Q29" s="52"/>
      <c r="R29" s="52">
        <f t="shared" si="0"/>
        <v>11990</v>
      </c>
      <c r="S29" s="52">
        <f>'[1]Access-Jun'!N29</f>
        <v>0</v>
      </c>
      <c r="T29" s="53">
        <f t="shared" si="1"/>
        <v>0</v>
      </c>
      <c r="U29" s="52">
        <f>'[1]Access-Jun'!O29</f>
        <v>0</v>
      </c>
      <c r="V29" s="53">
        <f t="shared" si="2"/>
        <v>0</v>
      </c>
      <c r="W29" s="52">
        <f>'[1]Access-Jun'!P29</f>
        <v>0</v>
      </c>
      <c r="X29" s="53">
        <f t="shared" si="3"/>
        <v>0</v>
      </c>
    </row>
    <row r="30" spans="1:24" ht="30.75" customHeight="1" x14ac:dyDescent="0.2">
      <c r="A30" s="47" t="str">
        <f>+'[1]Access-Jun'!A30</f>
        <v>12101</v>
      </c>
      <c r="B30" s="48" t="str">
        <f>+'[1]Access-Jun'!B30</f>
        <v>JUSTICA FEDERAL DE PRIMEIRO GRAU</v>
      </c>
      <c r="C30" s="47" t="str">
        <f>CONCATENATE('[1]Access-Jun'!C30,".",'[1]Access-Jun'!D30)</f>
        <v>02.301</v>
      </c>
      <c r="D30" s="47" t="str">
        <f>CONCATENATE('[1]Access-Jun'!E30,".",'[1]Access-Jun'!G30)</f>
        <v>0033.2004</v>
      </c>
      <c r="E30" s="48" t="str">
        <f>+'[1]Access-Jun'!F30</f>
        <v>PROGRAMA DE GESTAO E MANUTENCAO DO PODER JUDICIARIO</v>
      </c>
      <c r="F30" s="48" t="str">
        <f>+'[1]Access-Jun'!H30</f>
        <v>ASSISTENCIA MEDICA E ODONTOLOGICA AOS SERVIDORES CIVIS, EMPR</v>
      </c>
      <c r="G30" s="47" t="str">
        <f>IF('[1]Access-Jun'!I30="1","F","S")</f>
        <v>S</v>
      </c>
      <c r="H30" s="47" t="str">
        <f>+'[1]Access-Jun'!J30</f>
        <v>0151</v>
      </c>
      <c r="I30" s="48" t="str">
        <f>+'[1]Access-Jun'!K30</f>
        <v>RECURSOS LIVRES DA SEGURIDADE SOCIAL</v>
      </c>
      <c r="J30" s="47" t="str">
        <f>+'[1]Access-Jun'!L30</f>
        <v>3</v>
      </c>
      <c r="K30" s="52"/>
      <c r="L30" s="52"/>
      <c r="M30" s="52"/>
      <c r="N30" s="50">
        <v>0</v>
      </c>
      <c r="O30" s="52"/>
      <c r="P30" s="52">
        <f>'[1]Access-Jun'!M30</f>
        <v>31603365</v>
      </c>
      <c r="Q30" s="52"/>
      <c r="R30" s="52">
        <f t="shared" si="0"/>
        <v>31603365</v>
      </c>
      <c r="S30" s="52">
        <f>'[1]Access-Jun'!N30</f>
        <v>28985332.82</v>
      </c>
      <c r="T30" s="53">
        <f t="shared" si="1"/>
        <v>0.9171597018228913</v>
      </c>
      <c r="U30" s="52">
        <f>'[1]Access-Jun'!O30</f>
        <v>11393314.49</v>
      </c>
      <c r="V30" s="53">
        <f t="shared" si="2"/>
        <v>0.36050953719643464</v>
      </c>
      <c r="W30" s="52">
        <f>'[1]Access-Jun'!P30</f>
        <v>10748050.130000001</v>
      </c>
      <c r="X30" s="53">
        <f t="shared" si="3"/>
        <v>0.34009195318283358</v>
      </c>
    </row>
    <row r="31" spans="1:24" ht="30.75" customHeight="1" x14ac:dyDescent="0.2">
      <c r="A31" s="47" t="str">
        <f>+'[1]Access-Jun'!A31</f>
        <v>12101</v>
      </c>
      <c r="B31" s="48" t="str">
        <f>+'[1]Access-Jun'!B31</f>
        <v>JUSTICA FEDERAL DE PRIMEIRO GRAU</v>
      </c>
      <c r="C31" s="47" t="str">
        <f>CONCATENATE('[1]Access-Jun'!C31,".",'[1]Access-Jun'!D31)</f>
        <v>02.331</v>
      </c>
      <c r="D31" s="47" t="str">
        <f>CONCATENATE('[1]Access-Jun'!E31,".",'[1]Access-Jun'!G31)</f>
        <v>0033.212B</v>
      </c>
      <c r="E31" s="48" t="str">
        <f>+'[1]Access-Jun'!F31</f>
        <v>PROGRAMA DE GESTAO E MANUTENCAO DO PODER JUDICIARIO</v>
      </c>
      <c r="F31" s="48" t="str">
        <f>+'[1]Access-Jun'!H31</f>
        <v>BENEFICIOS OBRIGATORIOS AOS SERVIDORES CIVIS, EMPREGADOS, MI</v>
      </c>
      <c r="G31" s="47" t="str">
        <f>IF('[1]Access-Jun'!I31="1","F","S")</f>
        <v>F</v>
      </c>
      <c r="H31" s="47" t="str">
        <f>+'[1]Access-Jun'!J31</f>
        <v>0100</v>
      </c>
      <c r="I31" s="48" t="str">
        <f>+'[1]Access-Jun'!K31</f>
        <v>RECURSOS PRIMARIOS DE LIVRE APLICACAO</v>
      </c>
      <c r="J31" s="47" t="str">
        <f>+'[1]Access-Jun'!L31</f>
        <v>3</v>
      </c>
      <c r="K31" s="52"/>
      <c r="L31" s="52"/>
      <c r="M31" s="52"/>
      <c r="N31" s="50">
        <v>0</v>
      </c>
      <c r="O31" s="52"/>
      <c r="P31" s="52">
        <f>'[1]Access-Jun'!M31</f>
        <v>57877174.200000003</v>
      </c>
      <c r="Q31" s="52"/>
      <c r="R31" s="52">
        <f t="shared" si="0"/>
        <v>57877174.200000003</v>
      </c>
      <c r="S31" s="52">
        <f>'[1]Access-Jun'!N31</f>
        <v>57389029.399999999</v>
      </c>
      <c r="T31" s="53">
        <f t="shared" si="1"/>
        <v>0.99156584946056325</v>
      </c>
      <c r="U31" s="52">
        <f>'[1]Access-Jun'!O31</f>
        <v>28106649</v>
      </c>
      <c r="V31" s="53">
        <f t="shared" si="2"/>
        <v>0.48562579960926977</v>
      </c>
      <c r="W31" s="52">
        <f>'[1]Access-Jun'!P31</f>
        <v>28080461.260000002</v>
      </c>
      <c r="X31" s="53">
        <f t="shared" si="3"/>
        <v>0.48517332865915902</v>
      </c>
    </row>
    <row r="32" spans="1:24" ht="30.75" customHeight="1" x14ac:dyDescent="0.2">
      <c r="A32" s="47" t="str">
        <f>+'[1]Access-Jun'!A32</f>
        <v>12101</v>
      </c>
      <c r="B32" s="48" t="str">
        <f>+'[1]Access-Jun'!B32</f>
        <v>JUSTICA FEDERAL DE PRIMEIRO GRAU</v>
      </c>
      <c r="C32" s="47" t="str">
        <f>CONCATENATE('[1]Access-Jun'!C32,".",'[1]Access-Jun'!D32)</f>
        <v>02.846</v>
      </c>
      <c r="D32" s="47" t="str">
        <f>CONCATENATE('[1]Access-Jun'!E32,".",'[1]Access-Jun'!G32)</f>
        <v>0033.09HB</v>
      </c>
      <c r="E32" s="48" t="str">
        <f>+'[1]Access-Jun'!F32</f>
        <v>PROGRAMA DE GESTAO E MANUTENCAO DO PODER JUDICIARIO</v>
      </c>
      <c r="F32" s="48" t="str">
        <f>+'[1]Access-Jun'!H32</f>
        <v>CONTRIBUICAO DA UNIAO, DE SUAS AUTARQUIAS E FUNDACOES PARA O</v>
      </c>
      <c r="G32" s="47" t="str">
        <f>IF('[1]Access-Jun'!I32="1","F","S")</f>
        <v>F</v>
      </c>
      <c r="H32" s="47" t="str">
        <f>+'[1]Access-Jun'!J32</f>
        <v>0100</v>
      </c>
      <c r="I32" s="48" t="str">
        <f>+'[1]Access-Jun'!K32</f>
        <v>RECURSOS PRIMARIOS DE LIVRE APLICACAO</v>
      </c>
      <c r="J32" s="47" t="str">
        <f>+'[1]Access-Jun'!L32</f>
        <v>1</v>
      </c>
      <c r="K32" s="52"/>
      <c r="L32" s="52"/>
      <c r="M32" s="52"/>
      <c r="N32" s="50">
        <v>0</v>
      </c>
      <c r="O32" s="52"/>
      <c r="P32" s="52">
        <f>'[1]Access-Jun'!M32</f>
        <v>104662686.17</v>
      </c>
      <c r="Q32" s="52"/>
      <c r="R32" s="52">
        <f t="shared" si="0"/>
        <v>104662686.17</v>
      </c>
      <c r="S32" s="52">
        <f>'[1]Access-Jun'!N32</f>
        <v>104662686.17</v>
      </c>
      <c r="T32" s="53">
        <f t="shared" si="1"/>
        <v>1</v>
      </c>
      <c r="U32" s="52">
        <f>'[1]Access-Jun'!O32</f>
        <v>104662686.17</v>
      </c>
      <c r="V32" s="53">
        <f t="shared" si="2"/>
        <v>1</v>
      </c>
      <c r="W32" s="52">
        <f>'[1]Access-Jun'!P32</f>
        <v>104662686.17</v>
      </c>
      <c r="X32" s="53">
        <f t="shared" si="3"/>
        <v>1</v>
      </c>
    </row>
    <row r="33" spans="1:24" ht="30.75" customHeight="1" x14ac:dyDescent="0.2">
      <c r="A33" s="47" t="str">
        <f>+'[1]Access-Jun'!A33</f>
        <v>12101</v>
      </c>
      <c r="B33" s="48" t="str">
        <f>+'[1]Access-Jun'!B33</f>
        <v>JUSTICA FEDERAL DE PRIMEIRO GRAU</v>
      </c>
      <c r="C33" s="47" t="str">
        <f>CONCATENATE('[1]Access-Jun'!C33,".",'[1]Access-Jun'!D33)</f>
        <v>09.272</v>
      </c>
      <c r="D33" s="47" t="str">
        <f>CONCATENATE('[1]Access-Jun'!E33,".",'[1]Access-Jun'!G33)</f>
        <v>0033.0181</v>
      </c>
      <c r="E33" s="48" t="str">
        <f>+'[1]Access-Jun'!F33</f>
        <v>PROGRAMA DE GESTAO E MANUTENCAO DO PODER JUDICIARIO</v>
      </c>
      <c r="F33" s="48" t="str">
        <f>+'[1]Access-Jun'!H33</f>
        <v>APOSENTADORIAS E PENSOES CIVIS DA UNIAO</v>
      </c>
      <c r="G33" s="47" t="str">
        <f>IF('[1]Access-Jun'!I33="1","F","S")</f>
        <v>S</v>
      </c>
      <c r="H33" s="47" t="str">
        <f>+'[1]Access-Jun'!J33</f>
        <v>0156</v>
      </c>
      <c r="I33" s="48" t="str">
        <f>+'[1]Access-Jun'!K33</f>
        <v>CONTRIBUICAO PLANO SEGURIDADE SOCIAL SERVIDOR</v>
      </c>
      <c r="J33" s="47" t="str">
        <f>+'[1]Access-Jun'!L33</f>
        <v>1</v>
      </c>
      <c r="K33" s="52"/>
      <c r="L33" s="52"/>
      <c r="M33" s="52"/>
      <c r="N33" s="50">
        <v>0</v>
      </c>
      <c r="O33" s="52"/>
      <c r="P33" s="52">
        <f>'[1]Access-Jun'!M33</f>
        <v>131342302.08</v>
      </c>
      <c r="Q33" s="52"/>
      <c r="R33" s="52">
        <f t="shared" si="0"/>
        <v>131342302.08</v>
      </c>
      <c r="S33" s="52">
        <f>'[1]Access-Jun'!N33</f>
        <v>131342302.08</v>
      </c>
      <c r="T33" s="53">
        <f t="shared" si="1"/>
        <v>1</v>
      </c>
      <c r="U33" s="52">
        <f>'[1]Access-Jun'!O33</f>
        <v>131323418.73</v>
      </c>
      <c r="V33" s="53">
        <f t="shared" si="2"/>
        <v>0.99985622796539309</v>
      </c>
      <c r="W33" s="52">
        <f>'[1]Access-Jun'!P33</f>
        <v>130045533.89</v>
      </c>
      <c r="X33" s="53">
        <f t="shared" si="3"/>
        <v>0.99012680477299586</v>
      </c>
    </row>
    <row r="34" spans="1:24" ht="30.75" customHeight="1" thickBot="1" x14ac:dyDescent="0.25">
      <c r="A34" s="47" t="str">
        <f>+'[1]Access-Jun'!A34</f>
        <v>71101</v>
      </c>
      <c r="B34" s="48" t="str">
        <f>+'[1]Access-Jun'!B34</f>
        <v>RECURSOS SOB SUPERVISAO DO MF - EFU</v>
      </c>
      <c r="C34" s="47" t="str">
        <f>CONCATENATE('[1]Access-Jun'!C34,".",'[1]Access-Jun'!D34)</f>
        <v>28.845</v>
      </c>
      <c r="D34" s="47" t="str">
        <f>CONCATENATE('[1]Access-Jun'!E34,".",'[1]Access-Jun'!G34)</f>
        <v>0903.00RC</v>
      </c>
      <c r="E34" s="48" t="str">
        <f>+'[1]Access-Jun'!F34</f>
        <v>OPERACOES ESPECIAIS: TRANSFERENCIAS CONSTITUCIONAIS E AS DEC</v>
      </c>
      <c r="F34" s="48" t="str">
        <f>+'[1]Access-Jun'!H34</f>
        <v>ANTECIPACAO DE PAGAMENTO DE HONORARIOS PERICIAIS EM ACOES QU</v>
      </c>
      <c r="G34" s="47" t="str">
        <f>IF('[1]Access-Jun'!I34="1","F","S")</f>
        <v>F</v>
      </c>
      <c r="H34" s="47" t="str">
        <f>+'[1]Access-Jun'!J34</f>
        <v>0100</v>
      </c>
      <c r="I34" s="48" t="str">
        <f>+'[1]Access-Jun'!K34</f>
        <v>RECURSOS PRIMARIOS DE LIVRE APLICACAO</v>
      </c>
      <c r="J34" s="47" t="str">
        <f>+'[1]Access-Jun'!L34</f>
        <v>3</v>
      </c>
      <c r="K34" s="52"/>
      <c r="L34" s="52"/>
      <c r="M34" s="52"/>
      <c r="N34" s="50">
        <v>0</v>
      </c>
      <c r="O34" s="52"/>
      <c r="P34" s="52">
        <f>'[1]Access-Jun'!M34</f>
        <v>18538090</v>
      </c>
      <c r="Q34" s="52"/>
      <c r="R34" s="52">
        <f t="shared" si="0"/>
        <v>18538090</v>
      </c>
      <c r="S34" s="52">
        <f>'[1]Access-Jun'!N34</f>
        <v>18538089.920000002</v>
      </c>
      <c r="T34" s="53">
        <f t="shared" si="1"/>
        <v>0.99999999568456088</v>
      </c>
      <c r="U34" s="52">
        <f>'[1]Access-Jun'!O34</f>
        <v>18029267.27</v>
      </c>
      <c r="V34" s="53">
        <f t="shared" si="2"/>
        <v>0.97255258065960404</v>
      </c>
      <c r="W34" s="52">
        <f>'[1]Access-Jun'!P34</f>
        <v>17957385.609999999</v>
      </c>
      <c r="X34" s="53">
        <f t="shared" si="3"/>
        <v>0.96867506900656963</v>
      </c>
    </row>
    <row r="35" spans="1:24" ht="30.75" customHeight="1" thickBot="1" x14ac:dyDescent="0.25">
      <c r="A35" s="14" t="s">
        <v>48</v>
      </c>
      <c r="B35" s="54"/>
      <c r="C35" s="54"/>
      <c r="D35" s="54"/>
      <c r="E35" s="54"/>
      <c r="F35" s="54"/>
      <c r="G35" s="54"/>
      <c r="H35" s="54"/>
      <c r="I35" s="54"/>
      <c r="J35" s="15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f>SUM(P10:P34)</f>
        <v>1047981789.9300001</v>
      </c>
      <c r="Q35" s="56">
        <f>SUM(Q10:Q34)</f>
        <v>0</v>
      </c>
      <c r="R35" s="56">
        <f>SUM(R10:R34)</f>
        <v>1047981789.9300001</v>
      </c>
      <c r="S35" s="56">
        <f>SUM(S10:S34)</f>
        <v>1015572307.5</v>
      </c>
      <c r="T35" s="57">
        <f t="shared" si="1"/>
        <v>0.96907438398126666</v>
      </c>
      <c r="U35" s="56">
        <f>SUM(U10:U34)</f>
        <v>895999255.29999995</v>
      </c>
      <c r="V35" s="57">
        <f t="shared" si="2"/>
        <v>0.85497597754999943</v>
      </c>
      <c r="W35" s="56">
        <f>SUM(W10:W34)</f>
        <v>885473427.27999997</v>
      </c>
      <c r="X35" s="57">
        <f t="shared" si="3"/>
        <v>0.84493207400020298</v>
      </c>
    </row>
    <row r="36" spans="1:24" ht="12.75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12.75" x14ac:dyDescent="0.2">
      <c r="A37" s="2" t="s">
        <v>50</v>
      </c>
      <c r="B37" s="58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2020-07-20T20:14:53Z</dcterms:created>
  <dcterms:modified xsi:type="dcterms:W3CDTF">2020-07-20T20:15:28Z</dcterms:modified>
</cp:coreProperties>
</file>