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l" sheetId="1" r:id="rId1"/>
  </sheets>
  <externalReferences>
    <externalReference r:id="rId2"/>
  </externalReferences>
  <definedNames>
    <definedName name="_xlnm.Print_Area" localSheetId="0">Jul!$A$1:$X$38</definedName>
  </definedNames>
  <calcPr calcId="145621"/>
</workbook>
</file>

<file path=xl/calcChain.xml><?xml version="1.0" encoding="utf-8"?>
<calcChain xmlns="http://schemas.openxmlformats.org/spreadsheetml/2006/main">
  <c r="W35" i="1" l="1"/>
  <c r="U35" i="1"/>
  <c r="S35" i="1"/>
  <c r="Q35" i="1"/>
  <c r="P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X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R27" i="1" s="1"/>
  <c r="X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R20" i="1" s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R19" i="1" s="1"/>
  <c r="X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36" i="1" l="1"/>
  <c r="W36" i="1"/>
  <c r="R12" i="1"/>
  <c r="R17" i="1"/>
  <c r="R30" i="1"/>
  <c r="X30" i="1" s="1"/>
  <c r="R21" i="1"/>
  <c r="R29" i="1"/>
  <c r="V12" i="1"/>
  <c r="X12" i="1"/>
  <c r="T12" i="1"/>
  <c r="V25" i="1"/>
  <c r="X25" i="1"/>
  <c r="T25" i="1"/>
  <c r="V33" i="1"/>
  <c r="X33" i="1"/>
  <c r="T33" i="1"/>
  <c r="X18" i="1"/>
  <c r="T18" i="1"/>
  <c r="V18" i="1"/>
  <c r="X14" i="1"/>
  <c r="T14" i="1"/>
  <c r="V14" i="1"/>
  <c r="X22" i="1"/>
  <c r="T22" i="1"/>
  <c r="V22" i="1"/>
  <c r="X10" i="1"/>
  <c r="T10" i="1"/>
  <c r="V10" i="1"/>
  <c r="X26" i="1"/>
  <c r="T26" i="1"/>
  <c r="V26" i="1"/>
  <c r="X34" i="1"/>
  <c r="T34" i="1"/>
  <c r="V34" i="1"/>
  <c r="V17" i="1"/>
  <c r="X17" i="1"/>
  <c r="T17" i="1"/>
  <c r="V21" i="1"/>
  <c r="X21" i="1"/>
  <c r="T21" i="1"/>
  <c r="V29" i="1"/>
  <c r="X29" i="1"/>
  <c r="T29" i="1"/>
  <c r="V19" i="1"/>
  <c r="V23" i="1"/>
  <c r="V35" i="1"/>
  <c r="Q36" i="1"/>
  <c r="U36" i="1"/>
  <c r="T16" i="1"/>
  <c r="X16" i="1"/>
  <c r="T20" i="1"/>
  <c r="X20" i="1"/>
  <c r="T24" i="1"/>
  <c r="X24" i="1"/>
  <c r="T28" i="1"/>
  <c r="X28" i="1"/>
  <c r="T32" i="1"/>
  <c r="X32" i="1"/>
  <c r="V27" i="1"/>
  <c r="V31" i="1"/>
  <c r="T11" i="1"/>
  <c r="X11" i="1"/>
  <c r="R13" i="1"/>
  <c r="R36" i="1" s="1"/>
  <c r="T15" i="1"/>
  <c r="X15" i="1"/>
  <c r="T19" i="1"/>
  <c r="T23" i="1"/>
  <c r="T27" i="1"/>
  <c r="T31" i="1"/>
  <c r="T35" i="1"/>
  <c r="S36" i="1"/>
  <c r="V30" i="1" l="1"/>
  <c r="T30" i="1"/>
  <c r="X36" i="1"/>
  <c r="T36" i="1"/>
  <c r="V36" i="1"/>
  <c r="V13" i="1"/>
  <c r="X13" i="1"/>
  <c r="T1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<sst xmlns="http://schemas.openxmlformats.org/spreadsheetml/2006/main" count="55" uniqueCount="51">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</sst>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1351850</v>
          </cell>
          <cell r="O10">
            <v>1350631.64</v>
          </cell>
          <cell r="P10">
            <v>1266213.3899999999</v>
          </cell>
          <cell r="Q10">
            <v>1263400.73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5112975</v>
          </cell>
          <cell r="O11">
            <v>304928.53000000003</v>
          </cell>
          <cell r="P11">
            <v>21007.31</v>
          </cell>
          <cell r="Q11">
            <v>21007.31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108557675</v>
          </cell>
          <cell r="O12">
            <v>101268650.94</v>
          </cell>
          <cell r="P12">
            <v>48465827.049999997</v>
          </cell>
          <cell r="Q12">
            <v>45294372.75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22746740</v>
          </cell>
          <cell r="O13">
            <v>15879023.859999999</v>
          </cell>
          <cell r="P13">
            <v>8929120.9800000004</v>
          </cell>
          <cell r="Q13">
            <v>7513803.8600000003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843855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1000000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263510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270000</v>
          </cell>
          <cell r="O18">
            <v>5718.12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64969</v>
          </cell>
          <cell r="O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197544</v>
          </cell>
          <cell r="O20">
            <v>66213.509999999995</v>
          </cell>
          <cell r="P20">
            <v>57010.52</v>
          </cell>
          <cell r="Q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155000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81160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1374700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637034017.09000003</v>
          </cell>
          <cell r="O25">
            <v>637034017.09000003</v>
          </cell>
          <cell r="P25">
            <v>636985590.55999994</v>
          </cell>
          <cell r="Q25">
            <v>633583479.14999998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277660</v>
          </cell>
          <cell r="O26">
            <v>81028</v>
          </cell>
          <cell r="P26">
            <v>24073.41</v>
          </cell>
          <cell r="Q26">
            <v>24073.41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M28">
            <v>12000</v>
          </cell>
          <cell r="O28">
            <v>6953.28</v>
          </cell>
          <cell r="P28">
            <v>3398.64</v>
          </cell>
          <cell r="Q28">
            <v>3398.64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4</v>
          </cell>
          <cell r="M29">
            <v>11990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31603365</v>
          </cell>
          <cell r="O30">
            <v>28480970.379999999</v>
          </cell>
          <cell r="P30">
            <v>13592096.15</v>
          </cell>
          <cell r="Q30">
            <v>12956779.02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0033</v>
          </cell>
          <cell r="F31" t="str">
            <v>PROGRAMA DE GESTAO E MANUTENCAO DO PODER JUDICIARIO</v>
          </cell>
          <cell r="G31" t="str">
            <v>212B</v>
          </cell>
          <cell r="H31" t="str">
            <v>BENEFICIOS OBRIGATORIOS AOS SERVIDORES CIVIS, EMPREGADOS, MI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57902028.079999998</v>
          </cell>
          <cell r="O31">
            <v>56793924.170000002</v>
          </cell>
          <cell r="P31">
            <v>32671731.219999999</v>
          </cell>
          <cell r="Q31">
            <v>32671731.219999999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846</v>
          </cell>
          <cell r="E32" t="str">
            <v>0033</v>
          </cell>
          <cell r="F32" t="str">
            <v>PROGRAMA DE GESTAO E MANUTENCAO DO PODER JUDICIARIO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1</v>
          </cell>
          <cell r="M32">
            <v>123300156.27</v>
          </cell>
          <cell r="O32">
            <v>123300156.27</v>
          </cell>
          <cell r="P32">
            <v>123300156.27</v>
          </cell>
          <cell r="Q32">
            <v>123300156.27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151798458.05000001</v>
          </cell>
          <cell r="O33">
            <v>151798458.05000001</v>
          </cell>
          <cell r="P33">
            <v>151756901.34</v>
          </cell>
          <cell r="Q33">
            <v>150473193.22999999</v>
          </cell>
        </row>
        <row r="34">
          <cell r="A34" t="str">
            <v>17101</v>
          </cell>
          <cell r="B34" t="str">
            <v>CONSELHO NACIONAL DE JUSTICA</v>
          </cell>
          <cell r="C34" t="str">
            <v>02</v>
          </cell>
          <cell r="D34" t="str">
            <v>032</v>
          </cell>
          <cell r="E34" t="str">
            <v>0033</v>
          </cell>
          <cell r="F34" t="str">
            <v>PROGRAMA DE GESTAO E MANUTENCAO DO PODER JUDICIARIO</v>
          </cell>
          <cell r="G34" t="str">
            <v>21BH</v>
          </cell>
          <cell r="H34" t="str">
            <v>CONTROLE DA ATUACAO ADMINISTRATIVA E FINANCEIRA DO PODER JUD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N34">
            <v>999999.96</v>
          </cell>
          <cell r="O34">
            <v>999999.96</v>
          </cell>
        </row>
        <row r="35">
          <cell r="A35" t="str">
            <v>71101</v>
          </cell>
          <cell r="B35" t="str">
            <v>RECURSOS SOB SUPERVISAO DO MF - EFU</v>
          </cell>
          <cell r="C35" t="str">
            <v>28</v>
          </cell>
          <cell r="D35" t="str">
            <v>845</v>
          </cell>
          <cell r="E35" t="str">
            <v>0903</v>
          </cell>
          <cell r="F35" t="str">
            <v>OPERACOES ESPECIAIS: TRANSFERENCIAS CONSTITUCIONAIS E AS DEC</v>
          </cell>
          <cell r="G35" t="str">
            <v>00RC</v>
          </cell>
          <cell r="H35" t="str">
            <v>ANTECIPACAO DE PAGAMENTO DE HONORARIOS PERICIAIS EM ACOES QU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3</v>
          </cell>
          <cell r="M35">
            <v>21138523</v>
          </cell>
          <cell r="O35">
            <v>21138522.920000002</v>
          </cell>
          <cell r="P35">
            <v>20605371.73</v>
          </cell>
          <cell r="Q35">
            <v>20570329.359999999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7.140625" customWidth="1"/>
    <col min="16" max="16" width="15.5703125" customWidth="1"/>
    <col min="17" max="17" width="16.85546875" customWidth="1"/>
    <col min="18" max="18" width="17.28515625" customWidth="1"/>
    <col min="19" max="19" width="15" customWidth="1"/>
    <col min="20" max="20" width="12" customWidth="1"/>
    <col min="21" max="21" width="15.7109375" customWidth="1"/>
    <col min="23" max="23" width="16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44013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9" t="str">
        <f>CONCATENATE('[1]Access-Jul'!C10,".",'[1]Access-Jul'!D10)</f>
        <v>02.061</v>
      </c>
      <c r="D10" s="39" t="str">
        <f>CONCATENATE('[1]Access-Jul'!E10,".",'[1]Access-Jul'!G10)</f>
        <v>0033.4224</v>
      </c>
      <c r="E10" s="38" t="str">
        <f>+'[1]Access-Jul'!F10</f>
        <v>PROGRAMA DE GESTAO E MANUTENCAO DO PODER JUDICIARIO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PRIMARIOS DE LIVRE APLICACAO</v>
      </c>
      <c r="J10" s="37" t="str">
        <f>+'[1]Access-Jul'!L10</f>
        <v>3</v>
      </c>
      <c r="K10" s="42"/>
      <c r="L10" s="43"/>
      <c r="M10" s="43"/>
      <c r="N10" s="44">
        <f>K10+L10-M10</f>
        <v>0</v>
      </c>
      <c r="O10" s="42"/>
      <c r="P10" s="45">
        <f>'[1]Access-Jul'!M10</f>
        <v>1351850</v>
      </c>
      <c r="Q10" s="45">
        <f>'[1]Access-Jul'!N10</f>
        <v>0</v>
      </c>
      <c r="R10" s="45">
        <f>N10-O10+P10+Q10</f>
        <v>1351850</v>
      </c>
      <c r="S10" s="45">
        <f>'[1]Access-Jul'!O10</f>
        <v>1350631.64</v>
      </c>
      <c r="T10" s="46">
        <f>IF(R10&gt;0,S10/R10,0)</f>
        <v>0.99909874616266592</v>
      </c>
      <c r="U10" s="45">
        <f>'[1]Access-Jul'!P10</f>
        <v>1266213.3899999999</v>
      </c>
      <c r="V10" s="46">
        <f>IF(R10&gt;0,U10/R10,0)</f>
        <v>0.9366522839072382</v>
      </c>
      <c r="W10" s="45">
        <f>'[1]Access-Jul'!Q10</f>
        <v>1263400.73</v>
      </c>
      <c r="X10" s="46">
        <f>IF(R10&gt;0,W10/R10,0)</f>
        <v>0.93457168324888118</v>
      </c>
    </row>
    <row r="11" spans="1:24" ht="30.75" customHeight="1" x14ac:dyDescent="0.2">
      <c r="A11" s="47" t="str">
        <f>+'[1]Access-Jul'!A11</f>
        <v>12101</v>
      </c>
      <c r="B11" s="48" t="str">
        <f>+'[1]Access-Jul'!B11</f>
        <v>JUSTICA FEDERAL DE PRIMEIRO GRAU</v>
      </c>
      <c r="C11" s="47" t="str">
        <f>CONCATENATE('[1]Access-Jul'!C11,".",'[1]Access-Jul'!D11)</f>
        <v>02.061</v>
      </c>
      <c r="D11" s="47" t="str">
        <f>CONCATENATE('[1]Access-Jul'!E11,".",'[1]Access-Jul'!G11)</f>
        <v>0033.4257</v>
      </c>
      <c r="E11" s="48" t="str">
        <f>+'[1]Access-Jul'!F11</f>
        <v>PROGRAMA DE GESTAO E MANUTENCAO DO PODER JUDICIARIO</v>
      </c>
      <c r="F11" s="49" t="str">
        <f>+'[1]Access-Jul'!H11</f>
        <v>JULGAMENTO DE CAUSAS NA JUSTICA FEDERAL</v>
      </c>
      <c r="G11" s="47" t="str">
        <f>IF('[1]Access-Jul'!I11="1","F","S")</f>
        <v>F</v>
      </c>
      <c r="H11" s="47" t="str">
        <f>+'[1]Access-Jul'!J11</f>
        <v>0100</v>
      </c>
      <c r="I11" s="48" t="str">
        <f>+'[1]Access-Jul'!K11</f>
        <v>RECURSOS PRIMARIOS DE LIVRE APLICACAO</v>
      </c>
      <c r="J11" s="47" t="str">
        <f>+'[1]Access-Jul'!L11</f>
        <v>4</v>
      </c>
      <c r="K11" s="50"/>
      <c r="L11" s="50"/>
      <c r="M11" s="50"/>
      <c r="N11" s="51">
        <v>0</v>
      </c>
      <c r="O11" s="50"/>
      <c r="P11" s="52">
        <f>'[1]Access-Jul'!M11</f>
        <v>5112975</v>
      </c>
      <c r="Q11" s="52">
        <f>'[1]Access-Jul'!N11</f>
        <v>0</v>
      </c>
      <c r="R11" s="52">
        <f t="shared" ref="R11:R35" si="0">N11-O11+P11+Q11</f>
        <v>5112975</v>
      </c>
      <c r="S11" s="52">
        <f>'[1]Access-Jul'!O11</f>
        <v>304928.53000000003</v>
      </c>
      <c r="T11" s="53">
        <f t="shared" ref="T11:T36" si="1">IF(R11&gt;0,S11/R11,0)</f>
        <v>5.9638181293669545E-2</v>
      </c>
      <c r="U11" s="52">
        <f>'[1]Access-Jul'!P11</f>
        <v>21007.31</v>
      </c>
      <c r="V11" s="53">
        <f t="shared" ref="V11:V36" si="2">IF(R11&gt;0,U11/R11,0)</f>
        <v>4.1086275602755734E-3</v>
      </c>
      <c r="W11" s="52">
        <f>'[1]Access-Jul'!Q11</f>
        <v>21007.31</v>
      </c>
      <c r="X11" s="53">
        <f t="shared" ref="X11:X36" si="3">IF(R11&gt;0,W11/R11,0)</f>
        <v>4.1086275602755734E-3</v>
      </c>
    </row>
    <row r="12" spans="1:24" ht="30.75" customHeight="1" x14ac:dyDescent="0.2">
      <c r="A12" s="47" t="str">
        <f>+'[1]Access-Jul'!A12</f>
        <v>12101</v>
      </c>
      <c r="B12" s="48" t="str">
        <f>+'[1]Access-Jul'!B12</f>
        <v>JUSTICA FEDERAL DE PRIMEIRO GRAU</v>
      </c>
      <c r="C12" s="47" t="str">
        <f>CONCATENATE('[1]Access-Jul'!C12,".",'[1]Access-Jul'!D12)</f>
        <v>02.061</v>
      </c>
      <c r="D12" s="47" t="str">
        <f>CONCATENATE('[1]Access-Jul'!E12,".",'[1]Access-Jul'!G12)</f>
        <v>0033.4257</v>
      </c>
      <c r="E12" s="48" t="str">
        <f>+'[1]Access-Jul'!F12</f>
        <v>PROGRAMA DE GESTAO E MANUTENCAO DO PODER JUDICIARIO</v>
      </c>
      <c r="F12" s="48" t="str">
        <f>+'[1]Access-Jul'!H12</f>
        <v>JULGAMENTO DE CAUSAS NA JUSTICA FEDERAL</v>
      </c>
      <c r="G12" s="47" t="str">
        <f>IF('[1]Access-Jul'!I12="1","F","S")</f>
        <v>F</v>
      </c>
      <c r="H12" s="47" t="str">
        <f>+'[1]Access-Jul'!J12</f>
        <v>0100</v>
      </c>
      <c r="I12" s="48" t="str">
        <f>+'[1]Access-Jul'!K12</f>
        <v>RECURSOS PRIMARIOS DE LIVRE APLICACAO</v>
      </c>
      <c r="J12" s="47" t="str">
        <f>+'[1]Access-Jul'!L12</f>
        <v>3</v>
      </c>
      <c r="K12" s="52"/>
      <c r="L12" s="52"/>
      <c r="M12" s="52"/>
      <c r="N12" s="50">
        <v>0</v>
      </c>
      <c r="O12" s="52"/>
      <c r="P12" s="52">
        <f>'[1]Access-Jul'!M12</f>
        <v>108557675</v>
      </c>
      <c r="Q12" s="52">
        <f>'[1]Access-Jul'!N12</f>
        <v>0</v>
      </c>
      <c r="R12" s="52">
        <f t="shared" si="0"/>
        <v>108557675</v>
      </c>
      <c r="S12" s="52">
        <f>'[1]Access-Jul'!O12</f>
        <v>101268650.94</v>
      </c>
      <c r="T12" s="53">
        <f t="shared" si="1"/>
        <v>0.93285574640392765</v>
      </c>
      <c r="U12" s="52">
        <f>'[1]Access-Jul'!P12</f>
        <v>48465827.049999997</v>
      </c>
      <c r="V12" s="53">
        <f t="shared" si="2"/>
        <v>0.44645233098442827</v>
      </c>
      <c r="W12" s="52">
        <f>'[1]Access-Jul'!Q12</f>
        <v>45294372.75</v>
      </c>
      <c r="X12" s="53">
        <f t="shared" si="3"/>
        <v>0.41723786687583353</v>
      </c>
    </row>
    <row r="13" spans="1:24" ht="30.75" customHeight="1" x14ac:dyDescent="0.2">
      <c r="A13" s="47" t="str">
        <f>+'[1]Access-Jul'!A13</f>
        <v>12101</v>
      </c>
      <c r="B13" s="48" t="str">
        <f>+'[1]Access-Jul'!B13</f>
        <v>JUSTICA FEDERAL DE PRIMEIRO GRAU</v>
      </c>
      <c r="C13" s="47" t="str">
        <f>CONCATENATE('[1]Access-Jul'!C13,".",'[1]Access-Jul'!D13)</f>
        <v>02.061</v>
      </c>
      <c r="D13" s="47" t="str">
        <f>CONCATENATE('[1]Access-Jul'!E13,".",'[1]Access-Jul'!G13)</f>
        <v>0033.4257</v>
      </c>
      <c r="E13" s="48" t="str">
        <f>+'[1]Access-Jul'!F13</f>
        <v>PROGRAMA DE GESTAO E MANUTENCAO DO PODER JUDICIARIO</v>
      </c>
      <c r="F13" s="48" t="str">
        <f>+'[1]Access-Jul'!H13</f>
        <v>JULGAMENTO DE CAUSAS NA JUSTICA FEDERAL</v>
      </c>
      <c r="G13" s="47" t="str">
        <f>IF('[1]Access-Jul'!I13="1","F","S")</f>
        <v>F</v>
      </c>
      <c r="H13" s="47" t="str">
        <f>+'[1]Access-Jul'!J13</f>
        <v>0127</v>
      </c>
      <c r="I13" s="48" t="str">
        <f>+'[1]Access-Jul'!K13</f>
        <v>CUSTAS E EMOLUMENTOS - PODER JUDICIARIO</v>
      </c>
      <c r="J13" s="47" t="str">
        <f>+'[1]Access-Jul'!L13</f>
        <v>3</v>
      </c>
      <c r="K13" s="52"/>
      <c r="L13" s="52"/>
      <c r="M13" s="52"/>
      <c r="N13" s="50">
        <v>0</v>
      </c>
      <c r="O13" s="52"/>
      <c r="P13" s="52">
        <f>'[1]Access-Jul'!M13</f>
        <v>22746740</v>
      </c>
      <c r="Q13" s="52">
        <f>'[1]Access-Jul'!N13</f>
        <v>0</v>
      </c>
      <c r="R13" s="52">
        <f t="shared" si="0"/>
        <v>22746740</v>
      </c>
      <c r="S13" s="52">
        <f>'[1]Access-Jul'!O13</f>
        <v>15879023.859999999</v>
      </c>
      <c r="T13" s="53">
        <f t="shared" si="1"/>
        <v>0.69807910320336009</v>
      </c>
      <c r="U13" s="52">
        <f>'[1]Access-Jul'!P13</f>
        <v>8929120.9800000004</v>
      </c>
      <c r="V13" s="53">
        <f t="shared" si="2"/>
        <v>0.39254508470224747</v>
      </c>
      <c r="W13" s="52">
        <f>'[1]Access-Jul'!Q13</f>
        <v>7513803.8600000003</v>
      </c>
      <c r="X13" s="53">
        <f t="shared" si="3"/>
        <v>0.33032442714868154</v>
      </c>
    </row>
    <row r="14" spans="1:24" ht="30.75" customHeight="1" x14ac:dyDescent="0.2">
      <c r="A14" s="47" t="str">
        <f>+'[1]Access-Jul'!A14</f>
        <v>12101</v>
      </c>
      <c r="B14" s="48" t="str">
        <f>+'[1]Access-Jul'!B14</f>
        <v>JUSTICA FEDERAL DE PRIMEIRO GRAU</v>
      </c>
      <c r="C14" s="47" t="str">
        <f>CONCATENATE('[1]Access-Jul'!C14,".",'[1]Access-Jul'!D14)</f>
        <v>02.061</v>
      </c>
      <c r="D14" s="47" t="str">
        <f>CONCATENATE('[1]Access-Jul'!E14,".",'[1]Access-Jul'!G14)</f>
        <v>0033.4257</v>
      </c>
      <c r="E14" s="48" t="str">
        <f>+'[1]Access-Jul'!F14</f>
        <v>PROGRAMA DE GESTAO E MANUTENCAO DO PODER JUDICIARIO</v>
      </c>
      <c r="F14" s="48" t="str">
        <f>+'[1]Access-Jul'!H14</f>
        <v>JULGAMENTO DE CAUSAS NA JUSTICA FEDERAL</v>
      </c>
      <c r="G14" s="47" t="str">
        <f>IF('[1]Access-Jul'!I14="1","F","S")</f>
        <v>F</v>
      </c>
      <c r="H14" s="47" t="str">
        <f>+'[1]Access-Jul'!J14</f>
        <v>0300</v>
      </c>
      <c r="I14" s="48" t="str">
        <f>+'[1]Access-Jul'!K14</f>
        <v>RECURSOS PRIMARIOS DE LIVRE APLICACAO</v>
      </c>
      <c r="J14" s="47" t="str">
        <f>+'[1]Access-Jul'!L14</f>
        <v>3</v>
      </c>
      <c r="K14" s="52"/>
      <c r="L14" s="52"/>
      <c r="M14" s="52"/>
      <c r="N14" s="50">
        <v>0</v>
      </c>
      <c r="O14" s="52"/>
      <c r="P14" s="52">
        <f>'[1]Access-Jul'!M14</f>
        <v>0</v>
      </c>
      <c r="Q14" s="52">
        <f>'[1]Access-Jul'!N14</f>
        <v>0</v>
      </c>
      <c r="R14" s="52">
        <f t="shared" si="0"/>
        <v>0</v>
      </c>
      <c r="S14" s="52">
        <f>'[1]Access-Jul'!O14</f>
        <v>0</v>
      </c>
      <c r="T14" s="53">
        <f t="shared" si="1"/>
        <v>0</v>
      </c>
      <c r="U14" s="52">
        <f>'[1]Access-Jul'!P14</f>
        <v>0</v>
      </c>
      <c r="V14" s="53">
        <f t="shared" si="2"/>
        <v>0</v>
      </c>
      <c r="W14" s="52">
        <f>'[1]Access-Jul'!Q14</f>
        <v>0</v>
      </c>
      <c r="X14" s="53">
        <f t="shared" si="3"/>
        <v>0</v>
      </c>
    </row>
    <row r="15" spans="1:24" ht="30.75" customHeight="1" x14ac:dyDescent="0.2">
      <c r="A15" s="47" t="str">
        <f>+'[1]Access-Jul'!A15</f>
        <v>12101</v>
      </c>
      <c r="B15" s="48" t="str">
        <f>+'[1]Access-Jul'!B15</f>
        <v>JUSTICA FEDERAL DE PRIMEIRO GRAU</v>
      </c>
      <c r="C15" s="47" t="str">
        <f>CONCATENATE('[1]Access-Jul'!C15,".",'[1]Access-Jul'!D15)</f>
        <v>02.122</v>
      </c>
      <c r="D15" s="47" t="str">
        <f>CONCATENATE('[1]Access-Jul'!E15,".",'[1]Access-Jul'!G15)</f>
        <v>0033.11RQ</v>
      </c>
      <c r="E15" s="48" t="str">
        <f>+'[1]Access-Jul'!F15</f>
        <v>PROGRAMA DE GESTAO E MANUTENCAO DO PODER JUDICIARIO</v>
      </c>
      <c r="F15" s="48" t="str">
        <f>+'[1]Access-Jul'!H15</f>
        <v>REFORMA DO FORUM DAS EXECUCOES FISCAIS - SP</v>
      </c>
      <c r="G15" s="47" t="str">
        <f>IF('[1]Access-Jul'!I15="1","F","S")</f>
        <v>F</v>
      </c>
      <c r="H15" s="47" t="str">
        <f>+'[1]Access-Jul'!J15</f>
        <v>0100</v>
      </c>
      <c r="I15" s="48" t="str">
        <f>+'[1]Access-Jul'!K15</f>
        <v>RECURSOS PRIMARIOS DE LIVRE APLICACAO</v>
      </c>
      <c r="J15" s="47" t="str">
        <f>+'[1]Access-Jul'!L15</f>
        <v>4</v>
      </c>
      <c r="K15" s="50"/>
      <c r="L15" s="50"/>
      <c r="M15" s="50"/>
      <c r="N15" s="50">
        <v>0</v>
      </c>
      <c r="O15" s="50"/>
      <c r="P15" s="52">
        <f>'[1]Access-Jul'!M15</f>
        <v>843855</v>
      </c>
      <c r="Q15" s="52">
        <f>'[1]Access-Jul'!N15</f>
        <v>0</v>
      </c>
      <c r="R15" s="52">
        <f t="shared" si="0"/>
        <v>843855</v>
      </c>
      <c r="S15" s="52">
        <f>'[1]Access-Jul'!O15</f>
        <v>0</v>
      </c>
      <c r="T15" s="53">
        <f t="shared" si="1"/>
        <v>0</v>
      </c>
      <c r="U15" s="52">
        <f>'[1]Access-Jul'!P15</f>
        <v>0</v>
      </c>
      <c r="V15" s="53">
        <f t="shared" si="2"/>
        <v>0</v>
      </c>
      <c r="W15" s="52">
        <f>'[1]Access-Jul'!Q15</f>
        <v>0</v>
      </c>
      <c r="X15" s="53">
        <f t="shared" si="3"/>
        <v>0</v>
      </c>
    </row>
    <row r="16" spans="1:24" ht="30.75" customHeight="1" x14ac:dyDescent="0.2">
      <c r="A16" s="47" t="str">
        <f>+'[1]Access-Jul'!A16</f>
        <v>12101</v>
      </c>
      <c r="B16" s="48" t="str">
        <f>+'[1]Access-Jul'!B16</f>
        <v>JUSTICA FEDERAL DE PRIMEIRO GRAU</v>
      </c>
      <c r="C16" s="47" t="str">
        <f>CONCATENATE('[1]Access-Jul'!C16,".",'[1]Access-Jul'!D16)</f>
        <v>02.122</v>
      </c>
      <c r="D16" s="47" t="str">
        <f>CONCATENATE('[1]Access-Jul'!E16,".",'[1]Access-Jul'!G16)</f>
        <v>0033.12S9</v>
      </c>
      <c r="E16" s="48" t="str">
        <f>+'[1]Access-Jul'!F16</f>
        <v>PROGRAMA DE GESTAO E MANUTENCAO DO PODER JUDICIARIO</v>
      </c>
      <c r="F16" s="48" t="str">
        <f>+'[1]Access-Jul'!H16</f>
        <v>REFORMA DO FORUM FEDERAL CRIMINAL E PREVIDENCIARIO DE SAO PA</v>
      </c>
      <c r="G16" s="47" t="str">
        <f>IF('[1]Access-Jul'!I16="1","F","S")</f>
        <v>F</v>
      </c>
      <c r="H16" s="47" t="str">
        <f>+'[1]Access-Jul'!J16</f>
        <v>0100</v>
      </c>
      <c r="I16" s="48" t="str">
        <f>+'[1]Access-Jul'!K16</f>
        <v>RECURSOS PRIMARIOS DE LIVRE APLICACAO</v>
      </c>
      <c r="J16" s="47" t="str">
        <f>+'[1]Access-Jul'!L16</f>
        <v>4</v>
      </c>
      <c r="K16" s="52"/>
      <c r="L16" s="52"/>
      <c r="M16" s="52"/>
      <c r="N16" s="50">
        <v>0</v>
      </c>
      <c r="O16" s="52"/>
      <c r="P16" s="52">
        <f>'[1]Access-Jul'!M16</f>
        <v>1000000</v>
      </c>
      <c r="Q16" s="52">
        <f>'[1]Access-Jul'!N16</f>
        <v>0</v>
      </c>
      <c r="R16" s="52">
        <f t="shared" si="0"/>
        <v>1000000</v>
      </c>
      <c r="S16" s="52">
        <f>'[1]Access-Jul'!O16</f>
        <v>0</v>
      </c>
      <c r="T16" s="53">
        <f t="shared" si="1"/>
        <v>0</v>
      </c>
      <c r="U16" s="52">
        <f>'[1]Access-Jul'!P16</f>
        <v>0</v>
      </c>
      <c r="V16" s="53">
        <f t="shared" si="2"/>
        <v>0</v>
      </c>
      <c r="W16" s="52">
        <f>'[1]Access-Jul'!Q16</f>
        <v>0</v>
      </c>
      <c r="X16" s="53">
        <f t="shared" si="3"/>
        <v>0</v>
      </c>
    </row>
    <row r="17" spans="1:24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CONCATENATE('[1]Access-Jul'!C17,".",'[1]Access-Jul'!D17)</f>
        <v>02.122</v>
      </c>
      <c r="D17" s="47" t="str">
        <f>CONCATENATE('[1]Access-Jul'!E17,".",'[1]Access-Jul'!G17)</f>
        <v>0033.13FR</v>
      </c>
      <c r="E17" s="48" t="str">
        <f>+'[1]Access-Jul'!F17</f>
        <v>PROGRAMA DE GESTAO E MANUTENCAO DO PODER JUDICIARIO</v>
      </c>
      <c r="F17" s="48" t="str">
        <f>+'[1]Access-Jul'!H17</f>
        <v>REFORMA DO FORUM FEDERAL DE RIBEIRAO PRETO - SP</v>
      </c>
      <c r="G17" s="47" t="str">
        <f>IF('[1]Access-Jul'!I17="1","F","S")</f>
        <v>F</v>
      </c>
      <c r="H17" s="47" t="str">
        <f>+'[1]Access-Jul'!J17</f>
        <v>0100</v>
      </c>
      <c r="I17" s="48" t="str">
        <f>+'[1]Access-Jul'!K17</f>
        <v>RECURSOS PRIMARIOS DE LIVRE APLICACAO</v>
      </c>
      <c r="J17" s="47" t="str">
        <f>+'[1]Access-Jul'!L17</f>
        <v>4</v>
      </c>
      <c r="K17" s="52"/>
      <c r="L17" s="52"/>
      <c r="M17" s="52"/>
      <c r="N17" s="50">
        <v>0</v>
      </c>
      <c r="O17" s="52"/>
      <c r="P17" s="52">
        <f>'[1]Access-Jul'!M17</f>
        <v>263510</v>
      </c>
      <c r="Q17" s="52">
        <f>'[1]Access-Jul'!N17</f>
        <v>0</v>
      </c>
      <c r="R17" s="52">
        <f t="shared" si="0"/>
        <v>263510</v>
      </c>
      <c r="S17" s="52">
        <f>'[1]Access-Jul'!O17</f>
        <v>0</v>
      </c>
      <c r="T17" s="53">
        <f t="shared" si="1"/>
        <v>0</v>
      </c>
      <c r="U17" s="52">
        <f>'[1]Access-Jul'!P17</f>
        <v>0</v>
      </c>
      <c r="V17" s="53">
        <f t="shared" si="2"/>
        <v>0</v>
      </c>
      <c r="W17" s="52">
        <f>'[1]Access-Jul'!Q17</f>
        <v>0</v>
      </c>
      <c r="X17" s="53">
        <f t="shared" si="3"/>
        <v>0</v>
      </c>
    </row>
    <row r="18" spans="1:24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CONCATENATE('[1]Access-Jul'!C18,".",'[1]Access-Jul'!D18)</f>
        <v>02.122</v>
      </c>
      <c r="D18" s="47" t="str">
        <f>CONCATENATE('[1]Access-Jul'!E18,".",'[1]Access-Jul'!G18)</f>
        <v>0033.14YN</v>
      </c>
      <c r="E18" s="48" t="str">
        <f>+'[1]Access-Jul'!F18</f>
        <v>PROGRAMA DE GESTAO E MANUTENCAO DO PODER JUDICIARIO</v>
      </c>
      <c r="F18" s="48" t="str">
        <f>+'[1]Access-Jul'!H18</f>
        <v>REFORMA DO FORUM FEDERAL CIVEL DE SAO PAULO - SP</v>
      </c>
      <c r="G18" s="47" t="str">
        <f>IF('[1]Access-Jul'!I18="1","F","S")</f>
        <v>F</v>
      </c>
      <c r="H18" s="47" t="str">
        <f>+'[1]Access-Jul'!J18</f>
        <v>0100</v>
      </c>
      <c r="I18" s="48" t="str">
        <f>+'[1]Access-Jul'!K18</f>
        <v>RECURSOS PRIMARIOS DE LIVRE APLICACAO</v>
      </c>
      <c r="J18" s="47" t="str">
        <f>+'[1]Access-Jul'!L18</f>
        <v>4</v>
      </c>
      <c r="K18" s="52"/>
      <c r="L18" s="52"/>
      <c r="M18" s="52"/>
      <c r="N18" s="50">
        <v>0</v>
      </c>
      <c r="O18" s="52"/>
      <c r="P18" s="52">
        <f>'[1]Access-Jul'!M18</f>
        <v>270000</v>
      </c>
      <c r="Q18" s="52">
        <f>'[1]Access-Jul'!N18</f>
        <v>0</v>
      </c>
      <c r="R18" s="52">
        <f t="shared" si="0"/>
        <v>270000</v>
      </c>
      <c r="S18" s="52">
        <f>'[1]Access-Jul'!O18</f>
        <v>5718.12</v>
      </c>
      <c r="T18" s="53">
        <f t="shared" si="1"/>
        <v>2.1178222222222223E-2</v>
      </c>
      <c r="U18" s="52">
        <f>'[1]Access-Jul'!P18</f>
        <v>0</v>
      </c>
      <c r="V18" s="53">
        <f t="shared" si="2"/>
        <v>0</v>
      </c>
      <c r="W18" s="52">
        <f>'[1]Access-Jul'!Q18</f>
        <v>0</v>
      </c>
      <c r="X18" s="53">
        <f t="shared" si="3"/>
        <v>0</v>
      </c>
    </row>
    <row r="19" spans="1:24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CONCATENATE('[1]Access-Jul'!C19,".",'[1]Access-Jul'!D19)</f>
        <v>02.122</v>
      </c>
      <c r="D19" s="47" t="str">
        <f>CONCATENATE('[1]Access-Jul'!E19,".",'[1]Access-Jul'!G19)</f>
        <v>0033.14YO</v>
      </c>
      <c r="E19" s="48" t="str">
        <f>+'[1]Access-Jul'!F19</f>
        <v>PROGRAMA DE GESTAO E MANUTENCAO DO PODER JUDICIARIO</v>
      </c>
      <c r="F19" s="48" t="str">
        <f>+'[1]Access-Jul'!H19</f>
        <v>REFORMA DA SEDE ADMINISTRATIVA DA JUSTICA FEDERAL DE SAO PAU</v>
      </c>
      <c r="G19" s="47" t="str">
        <f>IF('[1]Access-Jul'!I19="1","F","S")</f>
        <v>F</v>
      </c>
      <c r="H19" s="47" t="str">
        <f>+'[1]Access-Jul'!J19</f>
        <v>0100</v>
      </c>
      <c r="I19" s="48" t="str">
        <f>+'[1]Access-Jul'!K19</f>
        <v>RECURSOS PRIMARIOS DE LIVRE APLICACAO</v>
      </c>
      <c r="J19" s="47" t="str">
        <f>+'[1]Access-Jul'!L19</f>
        <v>4</v>
      </c>
      <c r="K19" s="52"/>
      <c r="L19" s="52"/>
      <c r="M19" s="52"/>
      <c r="N19" s="50">
        <v>0</v>
      </c>
      <c r="O19" s="52"/>
      <c r="P19" s="52">
        <f>'[1]Access-Jul'!M19</f>
        <v>64969</v>
      </c>
      <c r="Q19" s="52">
        <f>'[1]Access-Jul'!N19</f>
        <v>0</v>
      </c>
      <c r="R19" s="52">
        <f t="shared" si="0"/>
        <v>64969</v>
      </c>
      <c r="S19" s="52">
        <f>'[1]Access-Jul'!O19</f>
        <v>12693.43</v>
      </c>
      <c r="T19" s="53">
        <f t="shared" si="1"/>
        <v>0.19537671812710677</v>
      </c>
      <c r="U19" s="52">
        <f>'[1]Access-Jul'!P19</f>
        <v>0</v>
      </c>
      <c r="V19" s="53">
        <f t="shared" si="2"/>
        <v>0</v>
      </c>
      <c r="W19" s="52">
        <f>'[1]Access-Jul'!Q19</f>
        <v>0</v>
      </c>
      <c r="X19" s="53">
        <f t="shared" si="3"/>
        <v>0</v>
      </c>
    </row>
    <row r="20" spans="1:24" ht="30.75" customHeight="1" x14ac:dyDescent="0.2">
      <c r="A20" s="47" t="str">
        <f>+'[1]Access-Jul'!A20</f>
        <v>12101</v>
      </c>
      <c r="B20" s="48" t="str">
        <f>+'[1]Access-Jul'!B20</f>
        <v>JUSTICA FEDERAL DE PRIMEIRO GRAU</v>
      </c>
      <c r="C20" s="47" t="str">
        <f>CONCATENATE('[1]Access-Jul'!C20,".",'[1]Access-Jul'!D20)</f>
        <v>02.122</v>
      </c>
      <c r="D20" s="47" t="str">
        <f>CONCATENATE('[1]Access-Jul'!E20,".",'[1]Access-Jul'!G20)</f>
        <v>0033.158T</v>
      </c>
      <c r="E20" s="48" t="str">
        <f>+'[1]Access-Jul'!F20</f>
        <v>PROGRAMA DE GESTAO E MANUTENCAO DO PODER JUDICIARIO</v>
      </c>
      <c r="F20" s="48" t="str">
        <f>+'[1]Access-Jul'!H20</f>
        <v>REFORMA DO JUIZADO ESPECIAL FEDERAL DE SAO PAULO - SP - 2. E</v>
      </c>
      <c r="G20" s="47" t="str">
        <f>IF('[1]Access-Jul'!I20="1","F","S")</f>
        <v>F</v>
      </c>
      <c r="H20" s="47" t="str">
        <f>+'[1]Access-Jul'!J20</f>
        <v>0100</v>
      </c>
      <c r="I20" s="48" t="str">
        <f>+'[1]Access-Jul'!K20</f>
        <v>RECURSOS PRIMARIOS DE LIVRE APLICACAO</v>
      </c>
      <c r="J20" s="47" t="str">
        <f>+'[1]Access-Jul'!L20</f>
        <v>4</v>
      </c>
      <c r="K20" s="52"/>
      <c r="L20" s="52"/>
      <c r="M20" s="52"/>
      <c r="N20" s="50">
        <v>0</v>
      </c>
      <c r="O20" s="52"/>
      <c r="P20" s="52">
        <f>'[1]Access-Jul'!M20</f>
        <v>197544</v>
      </c>
      <c r="Q20" s="52">
        <f>'[1]Access-Jul'!N20</f>
        <v>0</v>
      </c>
      <c r="R20" s="52">
        <f t="shared" si="0"/>
        <v>197544</v>
      </c>
      <c r="S20" s="52">
        <f>'[1]Access-Jul'!O20</f>
        <v>66213.509999999995</v>
      </c>
      <c r="T20" s="53">
        <f t="shared" si="1"/>
        <v>0.33518360466528974</v>
      </c>
      <c r="U20" s="52">
        <f>'[1]Access-Jul'!P20</f>
        <v>57010.52</v>
      </c>
      <c r="V20" s="53">
        <f t="shared" si="2"/>
        <v>0.2885965658283724</v>
      </c>
      <c r="W20" s="52">
        <f>'[1]Access-Jul'!Q20</f>
        <v>57010.52</v>
      </c>
      <c r="X20" s="53">
        <f t="shared" si="3"/>
        <v>0.2885965658283724</v>
      </c>
    </row>
    <row r="21" spans="1:24" ht="30.75" customHeight="1" x14ac:dyDescent="0.2">
      <c r="A21" s="47" t="str">
        <f>+'[1]Access-Jul'!A21</f>
        <v>12101</v>
      </c>
      <c r="B21" s="48" t="str">
        <f>+'[1]Access-Jul'!B21</f>
        <v>JUSTICA FEDERAL DE PRIMEIRO GRAU</v>
      </c>
      <c r="C21" s="47" t="str">
        <f>CONCATENATE('[1]Access-Jul'!C21,".",'[1]Access-Jul'!D21)</f>
        <v>02.122</v>
      </c>
      <c r="D21" s="47" t="str">
        <f>CONCATENATE('[1]Access-Jul'!E21,".",'[1]Access-Jul'!G21)</f>
        <v>0033.15FZ</v>
      </c>
      <c r="E21" s="48" t="str">
        <f>+'[1]Access-Jul'!F21</f>
        <v>PROGRAMA DE GESTAO E MANUTENCAO DO PODER JUDICIARIO</v>
      </c>
      <c r="F21" s="48" t="str">
        <f>+'[1]Access-Jul'!H21</f>
        <v>REFORMA DO FORUM FEDERAL DE PRESIDENTE PRUDENTE - SP</v>
      </c>
      <c r="G21" s="47" t="str">
        <f>IF('[1]Access-Jul'!I21="1","F","S")</f>
        <v>F</v>
      </c>
      <c r="H21" s="47" t="str">
        <f>+'[1]Access-Jul'!J21</f>
        <v>0100</v>
      </c>
      <c r="I21" s="48" t="str">
        <f>+'[1]Access-Jul'!K21</f>
        <v>RECURSOS PRIMARIOS DE LIVRE APLICACAO</v>
      </c>
      <c r="J21" s="47" t="str">
        <f>+'[1]Access-Jul'!L21</f>
        <v>4</v>
      </c>
      <c r="K21" s="52"/>
      <c r="L21" s="52"/>
      <c r="M21" s="52"/>
      <c r="N21" s="50">
        <v>0</v>
      </c>
      <c r="O21" s="52"/>
      <c r="P21" s="52">
        <f>'[1]Access-Jul'!M21</f>
        <v>155000</v>
      </c>
      <c r="Q21" s="52">
        <f>'[1]Access-Jul'!N21</f>
        <v>0</v>
      </c>
      <c r="R21" s="52">
        <f t="shared" si="0"/>
        <v>155000</v>
      </c>
      <c r="S21" s="52">
        <f>'[1]Access-Jul'!O21</f>
        <v>0</v>
      </c>
      <c r="T21" s="53">
        <f t="shared" si="1"/>
        <v>0</v>
      </c>
      <c r="U21" s="52">
        <f>'[1]Access-Jul'!P21</f>
        <v>0</v>
      </c>
      <c r="V21" s="53">
        <f t="shared" si="2"/>
        <v>0</v>
      </c>
      <c r="W21" s="52">
        <f>'[1]Access-Jul'!Q21</f>
        <v>0</v>
      </c>
      <c r="X21" s="53">
        <f t="shared" si="3"/>
        <v>0</v>
      </c>
    </row>
    <row r="22" spans="1:24" ht="30.75" customHeight="1" x14ac:dyDescent="0.2">
      <c r="A22" s="47" t="str">
        <f>+'[1]Access-Jul'!A22</f>
        <v>12101</v>
      </c>
      <c r="B22" s="48" t="str">
        <f>+'[1]Access-Jul'!B22</f>
        <v>JUSTICA FEDERAL DE PRIMEIRO GRAU</v>
      </c>
      <c r="C22" s="47" t="str">
        <f>CONCATENATE('[1]Access-Jul'!C22,".",'[1]Access-Jul'!D22)</f>
        <v>02.122</v>
      </c>
      <c r="D22" s="47" t="str">
        <f>CONCATENATE('[1]Access-Jul'!E22,".",'[1]Access-Jul'!G22)</f>
        <v>0033.15NX</v>
      </c>
      <c r="E22" s="48" t="str">
        <f>+'[1]Access-Jul'!F22</f>
        <v>PROGRAMA DE GESTAO E MANUTENCAO DO PODER JUDICIARIO</v>
      </c>
      <c r="F22" s="48" t="str">
        <f>+'[1]Access-Jul'!H22</f>
        <v>REFORMA DO FORUM FEDERAL DE SANTOS - SP</v>
      </c>
      <c r="G22" s="47" t="str">
        <f>IF('[1]Access-Jul'!I22="1","F","S")</f>
        <v>F</v>
      </c>
      <c r="H22" s="47" t="str">
        <f>+'[1]Access-Jul'!J22</f>
        <v>0100</v>
      </c>
      <c r="I22" s="48" t="str">
        <f>+'[1]Access-Jul'!K22</f>
        <v>RECURSOS PRIMARIOS DE LIVRE APLICACAO</v>
      </c>
      <c r="J22" s="47" t="str">
        <f>+'[1]Access-Jul'!L22</f>
        <v>4</v>
      </c>
      <c r="K22" s="52"/>
      <c r="L22" s="52"/>
      <c r="M22" s="52"/>
      <c r="N22" s="50">
        <v>0</v>
      </c>
      <c r="O22" s="52"/>
      <c r="P22" s="52">
        <f>'[1]Access-Jul'!M22</f>
        <v>81160</v>
      </c>
      <c r="Q22" s="52">
        <f>'[1]Access-Jul'!N22</f>
        <v>0</v>
      </c>
      <c r="R22" s="52">
        <f t="shared" si="0"/>
        <v>81160</v>
      </c>
      <c r="S22" s="52">
        <f>'[1]Access-Jul'!O22</f>
        <v>0</v>
      </c>
      <c r="T22" s="53">
        <f t="shared" si="1"/>
        <v>0</v>
      </c>
      <c r="U22" s="52">
        <f>'[1]Access-Jul'!P22</f>
        <v>0</v>
      </c>
      <c r="V22" s="53">
        <f t="shared" si="2"/>
        <v>0</v>
      </c>
      <c r="W22" s="52">
        <f>'[1]Access-Jul'!Q22</f>
        <v>0</v>
      </c>
      <c r="X22" s="53">
        <f t="shared" si="3"/>
        <v>0</v>
      </c>
    </row>
    <row r="23" spans="1:24" ht="30.75" customHeight="1" x14ac:dyDescent="0.2">
      <c r="A23" s="47" t="str">
        <f>+'[1]Access-Jul'!A23</f>
        <v>12101</v>
      </c>
      <c r="B23" s="48" t="str">
        <f>+'[1]Access-Jul'!B23</f>
        <v>JUSTICA FEDERAL DE PRIMEIRO GRAU</v>
      </c>
      <c r="C23" s="47" t="str">
        <f>CONCATENATE('[1]Access-Jul'!C23,".",'[1]Access-Jul'!D23)</f>
        <v>02.122</v>
      </c>
      <c r="D23" s="47" t="str">
        <f>CONCATENATE('[1]Access-Jul'!E23,".",'[1]Access-Jul'!G23)</f>
        <v>0033.15QA</v>
      </c>
      <c r="E23" s="48" t="str">
        <f>+'[1]Access-Jul'!F23</f>
        <v>PROGRAMA DE GESTAO E MANUTENCAO DO PODER JUDICIARIO</v>
      </c>
      <c r="F23" s="48" t="str">
        <f>+'[1]Access-Jul'!H23</f>
        <v>REFORMA DO FORUM FEDERAL DE BARUERI - SP</v>
      </c>
      <c r="G23" s="47" t="str">
        <f>IF('[1]Access-Jul'!I23="1","F","S")</f>
        <v>F</v>
      </c>
      <c r="H23" s="47" t="str">
        <f>+'[1]Access-Jul'!J23</f>
        <v>0100</v>
      </c>
      <c r="I23" s="48" t="str">
        <f>+'[1]Access-Jul'!K23</f>
        <v>RECURSOS PRIMARIOS DE LIVRE APLICACAO</v>
      </c>
      <c r="J23" s="47" t="str">
        <f>+'[1]Access-Jul'!L23</f>
        <v>4</v>
      </c>
      <c r="K23" s="52"/>
      <c r="L23" s="52"/>
      <c r="M23" s="52"/>
      <c r="N23" s="50">
        <v>0</v>
      </c>
      <c r="O23" s="52"/>
      <c r="P23" s="52">
        <f>'[1]Access-Jul'!M23</f>
        <v>200000</v>
      </c>
      <c r="Q23" s="52">
        <f>'[1]Access-Jul'!N23</f>
        <v>0</v>
      </c>
      <c r="R23" s="52">
        <f t="shared" si="0"/>
        <v>200000</v>
      </c>
      <c r="S23" s="52">
        <f>'[1]Access-Jul'!O23</f>
        <v>0</v>
      </c>
      <c r="T23" s="53">
        <f t="shared" si="1"/>
        <v>0</v>
      </c>
      <c r="U23" s="52">
        <f>'[1]Access-Jul'!P23</f>
        <v>0</v>
      </c>
      <c r="V23" s="53">
        <f t="shared" si="2"/>
        <v>0</v>
      </c>
      <c r="W23" s="52">
        <f>'[1]Access-Jul'!Q23</f>
        <v>0</v>
      </c>
      <c r="X23" s="53">
        <f t="shared" si="3"/>
        <v>0</v>
      </c>
    </row>
    <row r="24" spans="1:24" ht="30.75" customHeight="1" x14ac:dyDescent="0.2">
      <c r="A24" s="47" t="str">
        <f>+'[1]Access-Jul'!A24</f>
        <v>12101</v>
      </c>
      <c r="B24" s="48" t="str">
        <f>+'[1]Access-Jul'!B24</f>
        <v>JUSTICA FEDERAL DE PRIMEIRO GRAU</v>
      </c>
      <c r="C24" s="47" t="str">
        <f>CONCATENATE('[1]Access-Jul'!C24,".",'[1]Access-Jul'!D24)</f>
        <v>02.122</v>
      </c>
      <c r="D24" s="47" t="str">
        <f>CONCATENATE('[1]Access-Jul'!E24,".",'[1]Access-Jul'!G24)</f>
        <v>0033.15TO</v>
      </c>
      <c r="E24" s="48" t="str">
        <f>+'[1]Access-Jul'!F24</f>
        <v>PROGRAMA DE GESTAO E MANUTENCAO DO PODER JUDICIARIO</v>
      </c>
      <c r="F24" s="48" t="str">
        <f>+'[1]Access-Jul'!H24</f>
        <v>REFORMA DO ANEXO ADMINISTRATIVO PRESIDENTE WILSON DE SAO PAU</v>
      </c>
      <c r="G24" s="47" t="str">
        <f>IF('[1]Access-Jul'!I24="1","F","S")</f>
        <v>F</v>
      </c>
      <c r="H24" s="47" t="str">
        <f>+'[1]Access-Jul'!J24</f>
        <v>0100</v>
      </c>
      <c r="I24" s="48" t="str">
        <f>+'[1]Access-Jul'!K24</f>
        <v>RECURSOS PRIMARIOS DE LIVRE APLICACAO</v>
      </c>
      <c r="J24" s="47" t="str">
        <f>+'[1]Access-Jul'!L24</f>
        <v>4</v>
      </c>
      <c r="K24" s="52"/>
      <c r="L24" s="52"/>
      <c r="M24" s="52"/>
      <c r="N24" s="50">
        <v>0</v>
      </c>
      <c r="O24" s="52"/>
      <c r="P24" s="52">
        <f>'[1]Access-Jul'!M24</f>
        <v>1374700</v>
      </c>
      <c r="Q24" s="52">
        <f>'[1]Access-Jul'!N24</f>
        <v>0</v>
      </c>
      <c r="R24" s="52">
        <f t="shared" si="0"/>
        <v>1374700</v>
      </c>
      <c r="S24" s="52">
        <f>'[1]Access-Jul'!O24</f>
        <v>0</v>
      </c>
      <c r="T24" s="53">
        <f t="shared" si="1"/>
        <v>0</v>
      </c>
      <c r="U24" s="52">
        <f>'[1]Access-Jul'!P24</f>
        <v>0</v>
      </c>
      <c r="V24" s="53">
        <f t="shared" si="2"/>
        <v>0</v>
      </c>
      <c r="W24" s="52">
        <f>'[1]Access-Jul'!Q24</f>
        <v>0</v>
      </c>
      <c r="X24" s="53">
        <f t="shared" si="3"/>
        <v>0</v>
      </c>
    </row>
    <row r="25" spans="1:24" ht="30.75" customHeight="1" x14ac:dyDescent="0.2">
      <c r="A25" s="47" t="str">
        <f>+'[1]Access-Jul'!A25</f>
        <v>12101</v>
      </c>
      <c r="B25" s="48" t="str">
        <f>+'[1]Access-Jul'!B25</f>
        <v>JUSTICA FEDERAL DE PRIMEIRO GRAU</v>
      </c>
      <c r="C25" s="47" t="str">
        <f>CONCATENATE('[1]Access-Jul'!C25,".",'[1]Access-Jul'!D25)</f>
        <v>02.122</v>
      </c>
      <c r="D25" s="47" t="str">
        <f>CONCATENATE('[1]Access-Jul'!E25,".",'[1]Access-Jul'!G25)</f>
        <v>0033.20TP</v>
      </c>
      <c r="E25" s="48" t="str">
        <f>+'[1]Access-Jul'!F25</f>
        <v>PROGRAMA DE GESTAO E MANUTENCAO DO PODER JUDICIARIO</v>
      </c>
      <c r="F25" s="48" t="str">
        <f>+'[1]Access-Jul'!H25</f>
        <v>ATIVOS CIVIS DA UNIAO</v>
      </c>
      <c r="G25" s="47" t="str">
        <f>IF('[1]Access-Jul'!I25="1","F","S")</f>
        <v>F</v>
      </c>
      <c r="H25" s="47" t="str">
        <f>+'[1]Access-Jul'!J25</f>
        <v>0100</v>
      </c>
      <c r="I25" s="48" t="str">
        <f>+'[1]Access-Jul'!K25</f>
        <v>RECURSOS PRIMARIOS DE LIVRE APLICACAO</v>
      </c>
      <c r="J25" s="47" t="str">
        <f>+'[1]Access-Jul'!L25</f>
        <v>1</v>
      </c>
      <c r="K25" s="52"/>
      <c r="L25" s="52"/>
      <c r="M25" s="52"/>
      <c r="N25" s="50">
        <v>0</v>
      </c>
      <c r="O25" s="52"/>
      <c r="P25" s="52">
        <f>'[1]Access-Jul'!M25</f>
        <v>637034017.09000003</v>
      </c>
      <c r="Q25" s="52">
        <f>'[1]Access-Jul'!N25</f>
        <v>0</v>
      </c>
      <c r="R25" s="52">
        <f t="shared" si="0"/>
        <v>637034017.09000003</v>
      </c>
      <c r="S25" s="52">
        <f>'[1]Access-Jul'!O25</f>
        <v>637034017.09000003</v>
      </c>
      <c r="T25" s="53">
        <f t="shared" si="1"/>
        <v>1</v>
      </c>
      <c r="U25" s="52">
        <f>'[1]Access-Jul'!P25</f>
        <v>636985590.55999994</v>
      </c>
      <c r="V25" s="53">
        <f t="shared" si="2"/>
        <v>0.99992398124950799</v>
      </c>
      <c r="W25" s="52">
        <f>'[1]Access-Jul'!Q25</f>
        <v>633583479.14999998</v>
      </c>
      <c r="X25" s="53">
        <f t="shared" si="3"/>
        <v>0.99458343220702361</v>
      </c>
    </row>
    <row r="26" spans="1:24" ht="30.75" customHeight="1" x14ac:dyDescent="0.2">
      <c r="A26" s="47" t="str">
        <f>+'[1]Access-Jul'!A26</f>
        <v>12101</v>
      </c>
      <c r="B26" s="48" t="str">
        <f>+'[1]Access-Jul'!B26</f>
        <v>JUSTICA FEDERAL DE PRIMEIRO GRAU</v>
      </c>
      <c r="C26" s="47" t="str">
        <f>CONCATENATE('[1]Access-Jul'!C26,".",'[1]Access-Jul'!D26)</f>
        <v>02.122</v>
      </c>
      <c r="D26" s="47" t="str">
        <f>CONCATENATE('[1]Access-Jul'!E26,".",'[1]Access-Jul'!G26)</f>
        <v>0033.216H</v>
      </c>
      <c r="E26" s="48" t="str">
        <f>+'[1]Access-Jul'!F26</f>
        <v>PROGRAMA DE GESTAO E MANUTENCAO DO PODER JUDICIARIO</v>
      </c>
      <c r="F26" s="48" t="str">
        <f>+'[1]Access-Jul'!H26</f>
        <v>AJUDA DE CUSTO PARA MORADIA OU AUXILIO-MORADIA A AGENTES PUB</v>
      </c>
      <c r="G26" s="47" t="str">
        <f>IF('[1]Access-Jul'!I26="1","F","S")</f>
        <v>F</v>
      </c>
      <c r="H26" s="47" t="str">
        <f>+'[1]Access-Jul'!J26</f>
        <v>0100</v>
      </c>
      <c r="I26" s="48" t="str">
        <f>+'[1]Access-Jul'!K26</f>
        <v>RECURSOS PRIMARIOS DE LIVRE APLICACAO</v>
      </c>
      <c r="J26" s="47" t="str">
        <f>+'[1]Access-Jul'!L26</f>
        <v>3</v>
      </c>
      <c r="K26" s="52"/>
      <c r="L26" s="52"/>
      <c r="M26" s="52"/>
      <c r="N26" s="50">
        <v>0</v>
      </c>
      <c r="O26" s="52"/>
      <c r="P26" s="52">
        <f>'[1]Access-Jul'!M26</f>
        <v>277660</v>
      </c>
      <c r="Q26" s="52">
        <f>'[1]Access-Jul'!N26</f>
        <v>0</v>
      </c>
      <c r="R26" s="52">
        <f t="shared" si="0"/>
        <v>277660</v>
      </c>
      <c r="S26" s="52">
        <f>'[1]Access-Jul'!O26</f>
        <v>81028</v>
      </c>
      <c r="T26" s="53">
        <f t="shared" si="1"/>
        <v>0.29182453360224736</v>
      </c>
      <c r="U26" s="52">
        <f>'[1]Access-Jul'!P26</f>
        <v>24073.41</v>
      </c>
      <c r="V26" s="53">
        <f t="shared" si="2"/>
        <v>8.6701037239789669E-2</v>
      </c>
      <c r="W26" s="52">
        <f>'[1]Access-Jul'!Q26</f>
        <v>24073.41</v>
      </c>
      <c r="X26" s="53">
        <f t="shared" si="3"/>
        <v>8.6701037239789669E-2</v>
      </c>
    </row>
    <row r="27" spans="1:24" ht="30.75" customHeight="1" x14ac:dyDescent="0.2">
      <c r="A27" s="47" t="str">
        <f>+'[1]Access-Jul'!A27</f>
        <v>12101</v>
      </c>
      <c r="B27" s="48" t="str">
        <f>+'[1]Access-Jul'!B27</f>
        <v>JUSTICA FEDERAL DE PRIMEIRO GRAU</v>
      </c>
      <c r="C27" s="47" t="str">
        <f>CONCATENATE('[1]Access-Jul'!C27,".",'[1]Access-Jul'!D27)</f>
        <v>02.131</v>
      </c>
      <c r="D27" s="47" t="str">
        <f>CONCATENATE('[1]Access-Jul'!E27,".",'[1]Access-Jul'!G27)</f>
        <v>0033.219I</v>
      </c>
      <c r="E27" s="48" t="str">
        <f>+'[1]Access-Jul'!F27</f>
        <v>PROGRAMA DE GESTAO E MANUTENCAO DO PODER JUDICIARIO</v>
      </c>
      <c r="F27" s="48" t="str">
        <f>+'[1]Access-Jul'!H27</f>
        <v>PUBLICIDADE INSTITUCIONAL E DE UTILIDADE PUBLICA</v>
      </c>
      <c r="G27" s="47" t="str">
        <f>IF('[1]Access-Jul'!I27="1","F","S")</f>
        <v>F</v>
      </c>
      <c r="H27" s="47" t="str">
        <f>+'[1]Access-Jul'!J27</f>
        <v>0100</v>
      </c>
      <c r="I27" s="48" t="str">
        <f>+'[1]Access-Jul'!K27</f>
        <v>RECURSOS PRIMARIOS DE LIVRE APLICACAO</v>
      </c>
      <c r="J27" s="47" t="str">
        <f>+'[1]Access-Jul'!L27</f>
        <v>4</v>
      </c>
      <c r="K27" s="52"/>
      <c r="L27" s="52"/>
      <c r="M27" s="52"/>
      <c r="N27" s="50">
        <v>0</v>
      </c>
      <c r="O27" s="52"/>
      <c r="P27" s="52">
        <f>'[1]Access-Jul'!M27</f>
        <v>20000</v>
      </c>
      <c r="Q27" s="52">
        <f>'[1]Access-Jul'!N27</f>
        <v>0</v>
      </c>
      <c r="R27" s="52">
        <f t="shared" si="0"/>
        <v>20000</v>
      </c>
      <c r="S27" s="52">
        <f>'[1]Access-Jul'!O27</f>
        <v>0</v>
      </c>
      <c r="T27" s="53">
        <f t="shared" si="1"/>
        <v>0</v>
      </c>
      <c r="U27" s="52">
        <f>'[1]Access-Jul'!P27</f>
        <v>0</v>
      </c>
      <c r="V27" s="53">
        <f t="shared" si="2"/>
        <v>0</v>
      </c>
      <c r="W27" s="52">
        <f>'[1]Access-Jul'!Q27</f>
        <v>0</v>
      </c>
      <c r="X27" s="53">
        <f t="shared" si="3"/>
        <v>0</v>
      </c>
    </row>
    <row r="28" spans="1:24" ht="30.75" customHeight="1" x14ac:dyDescent="0.2">
      <c r="A28" s="47" t="str">
        <f>+'[1]Access-Jul'!A28</f>
        <v>12101</v>
      </c>
      <c r="B28" s="48" t="str">
        <f>+'[1]Access-Jul'!B28</f>
        <v>JUSTICA FEDERAL DE PRIMEIRO GRAU</v>
      </c>
      <c r="C28" s="47" t="str">
        <f>CONCATENATE('[1]Access-Jul'!C28,".",'[1]Access-Jul'!D28)</f>
        <v>02.131</v>
      </c>
      <c r="D28" s="47" t="str">
        <f>CONCATENATE('[1]Access-Jul'!E28,".",'[1]Access-Jul'!G28)</f>
        <v>0033.219I</v>
      </c>
      <c r="E28" s="48" t="str">
        <f>+'[1]Access-Jul'!F28</f>
        <v>PROGRAMA DE GESTAO E MANUTENCAO DO PODER JUDICIARIO</v>
      </c>
      <c r="F28" s="48" t="str">
        <f>+'[1]Access-Jul'!H28</f>
        <v>PUBLICIDADE INSTITUCIONAL E DE UTILIDADE PUBLICA</v>
      </c>
      <c r="G28" s="47" t="str">
        <f>IF('[1]Access-Jul'!I28="1","F","S")</f>
        <v>F</v>
      </c>
      <c r="H28" s="47" t="str">
        <f>+'[1]Access-Jul'!J28</f>
        <v>0100</v>
      </c>
      <c r="I28" s="48" t="str">
        <f>+'[1]Access-Jul'!K28</f>
        <v>RECURSOS PRIMARIOS DE LIVRE APLICACAO</v>
      </c>
      <c r="J28" s="47" t="str">
        <f>+'[1]Access-Jul'!L28</f>
        <v>3</v>
      </c>
      <c r="K28" s="52"/>
      <c r="L28" s="52"/>
      <c r="M28" s="52"/>
      <c r="N28" s="50">
        <v>0</v>
      </c>
      <c r="O28" s="52"/>
      <c r="P28" s="52">
        <f>'[1]Access-Jul'!M28</f>
        <v>12000</v>
      </c>
      <c r="Q28" s="52">
        <f>'[1]Access-Jul'!N28</f>
        <v>0</v>
      </c>
      <c r="R28" s="52">
        <f t="shared" si="0"/>
        <v>12000</v>
      </c>
      <c r="S28" s="52">
        <f>'[1]Access-Jul'!O28</f>
        <v>6953.28</v>
      </c>
      <c r="T28" s="53">
        <f t="shared" si="1"/>
        <v>0.57943999999999996</v>
      </c>
      <c r="U28" s="52">
        <f>'[1]Access-Jul'!P28</f>
        <v>3398.64</v>
      </c>
      <c r="V28" s="53">
        <f t="shared" si="2"/>
        <v>0.28321999999999997</v>
      </c>
      <c r="W28" s="52">
        <f>'[1]Access-Jul'!Q28</f>
        <v>3398.64</v>
      </c>
      <c r="X28" s="53">
        <f t="shared" si="3"/>
        <v>0.28321999999999997</v>
      </c>
    </row>
    <row r="29" spans="1:24" ht="30.75" customHeight="1" x14ac:dyDescent="0.2">
      <c r="A29" s="47" t="str">
        <f>+'[1]Access-Jul'!A29</f>
        <v>12101</v>
      </c>
      <c r="B29" s="48" t="str">
        <f>+'[1]Access-Jul'!B29</f>
        <v>JUSTICA FEDERAL DE PRIMEIRO GRAU</v>
      </c>
      <c r="C29" s="47" t="str">
        <f>CONCATENATE('[1]Access-Jul'!C29,".",'[1]Access-Jul'!D29)</f>
        <v>02.301</v>
      </c>
      <c r="D29" s="47" t="str">
        <f>CONCATENATE('[1]Access-Jul'!E29,".",'[1]Access-Jul'!G29)</f>
        <v>0033.2004</v>
      </c>
      <c r="E29" s="48" t="str">
        <f>+'[1]Access-Jul'!F29</f>
        <v>PROGRAMA DE GESTAO E MANUTENCAO DO PODER JUDICIARIO</v>
      </c>
      <c r="F29" s="48" t="str">
        <f>+'[1]Access-Jul'!H29</f>
        <v>ASSISTENCIA MEDICA E ODONTOLOGICA AOS SERVIDORES CIVIS, EMPR</v>
      </c>
      <c r="G29" s="47" t="str">
        <f>IF('[1]Access-Jul'!I29="1","F","S")</f>
        <v>S</v>
      </c>
      <c r="H29" s="47" t="str">
        <f>+'[1]Access-Jul'!J29</f>
        <v>0151</v>
      </c>
      <c r="I29" s="48" t="str">
        <f>+'[1]Access-Jul'!K29</f>
        <v>RECURSOS LIVRES DA SEGURIDADE SOCIAL</v>
      </c>
      <c r="J29" s="47" t="str">
        <f>+'[1]Access-Jul'!L29</f>
        <v>4</v>
      </c>
      <c r="K29" s="52"/>
      <c r="L29" s="52"/>
      <c r="M29" s="52"/>
      <c r="N29" s="50">
        <v>0</v>
      </c>
      <c r="O29" s="52"/>
      <c r="P29" s="52">
        <f>'[1]Access-Jul'!M29</f>
        <v>11990</v>
      </c>
      <c r="Q29" s="52">
        <f>'[1]Access-Jul'!N29</f>
        <v>0</v>
      </c>
      <c r="R29" s="52">
        <f t="shared" si="0"/>
        <v>11990</v>
      </c>
      <c r="S29" s="52">
        <f>'[1]Access-Jul'!O29</f>
        <v>0</v>
      </c>
      <c r="T29" s="53">
        <f t="shared" si="1"/>
        <v>0</v>
      </c>
      <c r="U29" s="52">
        <f>'[1]Access-Jul'!P29</f>
        <v>0</v>
      </c>
      <c r="V29" s="53">
        <f t="shared" si="2"/>
        <v>0</v>
      </c>
      <c r="W29" s="52">
        <f>'[1]Access-Jul'!Q29</f>
        <v>0</v>
      </c>
      <c r="X29" s="53">
        <f t="shared" si="3"/>
        <v>0</v>
      </c>
    </row>
    <row r="30" spans="1:24" ht="30.75" customHeight="1" x14ac:dyDescent="0.2">
      <c r="A30" s="47" t="str">
        <f>+'[1]Access-Jul'!A30</f>
        <v>12101</v>
      </c>
      <c r="B30" s="48" t="str">
        <f>+'[1]Access-Jul'!B30</f>
        <v>JUSTICA FEDERAL DE PRIMEIRO GRAU</v>
      </c>
      <c r="C30" s="47" t="str">
        <f>CONCATENATE('[1]Access-Jul'!C30,".",'[1]Access-Jul'!D30)</f>
        <v>02.301</v>
      </c>
      <c r="D30" s="47" t="str">
        <f>CONCATENATE('[1]Access-Jul'!E30,".",'[1]Access-Jul'!G30)</f>
        <v>0033.2004</v>
      </c>
      <c r="E30" s="48" t="str">
        <f>+'[1]Access-Jul'!F30</f>
        <v>PROGRAMA DE GESTAO E MANUTENCAO DO PODER JUDICIARIO</v>
      </c>
      <c r="F30" s="48" t="str">
        <f>+'[1]Access-Jul'!H30</f>
        <v>ASSISTENCIA MEDICA E ODONTOLOGICA AOS SERVIDORES CIVIS, EMPR</v>
      </c>
      <c r="G30" s="47" t="str">
        <f>IF('[1]Access-Jul'!I30="1","F","S")</f>
        <v>S</v>
      </c>
      <c r="H30" s="47" t="str">
        <f>+'[1]Access-Jul'!J30</f>
        <v>0151</v>
      </c>
      <c r="I30" s="48" t="str">
        <f>+'[1]Access-Jul'!K30</f>
        <v>RECURSOS LIVRES DA SEGURIDADE SOCIAL</v>
      </c>
      <c r="J30" s="47" t="str">
        <f>+'[1]Access-Jul'!L30</f>
        <v>3</v>
      </c>
      <c r="K30" s="52"/>
      <c r="L30" s="52"/>
      <c r="M30" s="52"/>
      <c r="N30" s="50">
        <v>0</v>
      </c>
      <c r="O30" s="52"/>
      <c r="P30" s="52">
        <f>'[1]Access-Jul'!M30</f>
        <v>31603365</v>
      </c>
      <c r="Q30" s="52">
        <f>'[1]Access-Jul'!N30</f>
        <v>0</v>
      </c>
      <c r="R30" s="52">
        <f t="shared" si="0"/>
        <v>31603365</v>
      </c>
      <c r="S30" s="52">
        <f>'[1]Access-Jul'!O30</f>
        <v>28480970.379999999</v>
      </c>
      <c r="T30" s="53">
        <f t="shared" si="1"/>
        <v>0.90120056456013464</v>
      </c>
      <c r="U30" s="52">
        <f>'[1]Access-Jul'!P30</f>
        <v>13592096.15</v>
      </c>
      <c r="V30" s="53">
        <f t="shared" si="2"/>
        <v>0.43008382651657506</v>
      </c>
      <c r="W30" s="52">
        <f>'[1]Access-Jul'!Q30</f>
        <v>12956779.02</v>
      </c>
      <c r="X30" s="53">
        <f t="shared" si="3"/>
        <v>0.409980994745338</v>
      </c>
    </row>
    <row r="31" spans="1:24" ht="30.75" customHeight="1" x14ac:dyDescent="0.2">
      <c r="A31" s="47" t="str">
        <f>+'[1]Access-Jul'!A31</f>
        <v>12101</v>
      </c>
      <c r="B31" s="48" t="str">
        <f>+'[1]Access-Jul'!B31</f>
        <v>JUSTICA FEDERAL DE PRIMEIRO GRAU</v>
      </c>
      <c r="C31" s="47" t="str">
        <f>CONCATENATE('[1]Access-Jul'!C31,".",'[1]Access-Jul'!D31)</f>
        <v>02.331</v>
      </c>
      <c r="D31" s="47" t="str">
        <f>CONCATENATE('[1]Access-Jul'!E31,".",'[1]Access-Jul'!G31)</f>
        <v>0033.212B</v>
      </c>
      <c r="E31" s="48" t="str">
        <f>+'[1]Access-Jul'!F31</f>
        <v>PROGRAMA DE GESTAO E MANUTENCAO DO PODER JUDICIARIO</v>
      </c>
      <c r="F31" s="48" t="str">
        <f>+'[1]Access-Jul'!H31</f>
        <v>BENEFICIOS OBRIGATORIOS AOS SERVIDORES CIVIS, EMPREGADOS, MI</v>
      </c>
      <c r="G31" s="47" t="str">
        <f>IF('[1]Access-Jul'!I31="1","F","S")</f>
        <v>F</v>
      </c>
      <c r="H31" s="47" t="str">
        <f>+'[1]Access-Jul'!J31</f>
        <v>0100</v>
      </c>
      <c r="I31" s="48" t="str">
        <f>+'[1]Access-Jul'!K31</f>
        <v>RECURSOS PRIMARIOS DE LIVRE APLICACAO</v>
      </c>
      <c r="J31" s="47" t="str">
        <f>+'[1]Access-Jul'!L31</f>
        <v>3</v>
      </c>
      <c r="K31" s="52"/>
      <c r="L31" s="52"/>
      <c r="M31" s="52"/>
      <c r="N31" s="50">
        <v>0</v>
      </c>
      <c r="O31" s="52"/>
      <c r="P31" s="52">
        <f>'[1]Access-Jul'!M31</f>
        <v>57902028.079999998</v>
      </c>
      <c r="Q31" s="52">
        <f>'[1]Access-Jul'!N31</f>
        <v>0</v>
      </c>
      <c r="R31" s="52">
        <f t="shared" si="0"/>
        <v>57902028.079999998</v>
      </c>
      <c r="S31" s="52">
        <f>'[1]Access-Jul'!O31</f>
        <v>56793924.170000002</v>
      </c>
      <c r="T31" s="53">
        <f t="shared" si="1"/>
        <v>0.98086243354949521</v>
      </c>
      <c r="U31" s="52">
        <f>'[1]Access-Jul'!P31</f>
        <v>32671731.219999999</v>
      </c>
      <c r="V31" s="53">
        <f t="shared" si="2"/>
        <v>0.56425884037877383</v>
      </c>
      <c r="W31" s="52">
        <f>'[1]Access-Jul'!Q31</f>
        <v>32671731.219999999</v>
      </c>
      <c r="X31" s="53">
        <f t="shared" si="3"/>
        <v>0.56425884037877383</v>
      </c>
    </row>
    <row r="32" spans="1:24" ht="30.75" customHeight="1" x14ac:dyDescent="0.2">
      <c r="A32" s="47" t="str">
        <f>+'[1]Access-Jul'!A32</f>
        <v>12101</v>
      </c>
      <c r="B32" s="48" t="str">
        <f>+'[1]Access-Jul'!B32</f>
        <v>JUSTICA FEDERAL DE PRIMEIRO GRAU</v>
      </c>
      <c r="C32" s="47" t="str">
        <f>CONCATENATE('[1]Access-Jul'!C32,".",'[1]Access-Jul'!D32)</f>
        <v>02.846</v>
      </c>
      <c r="D32" s="47" t="str">
        <f>CONCATENATE('[1]Access-Jul'!E32,".",'[1]Access-Jul'!G32)</f>
        <v>0033.09HB</v>
      </c>
      <c r="E32" s="48" t="str">
        <f>+'[1]Access-Jul'!F32</f>
        <v>PROGRAMA DE GESTAO E MANUTENCAO DO PODER JUDICIARIO</v>
      </c>
      <c r="F32" s="48" t="str">
        <f>+'[1]Access-Jul'!H32</f>
        <v>CONTRIBUICAO DA UNIAO, DE SUAS AUTARQUIAS E FUNDACOES PARA O</v>
      </c>
      <c r="G32" s="47" t="str">
        <f>IF('[1]Access-Jul'!I32="1","F","S")</f>
        <v>F</v>
      </c>
      <c r="H32" s="47" t="str">
        <f>+'[1]Access-Jul'!J32</f>
        <v>0100</v>
      </c>
      <c r="I32" s="48" t="str">
        <f>+'[1]Access-Jul'!K32</f>
        <v>RECURSOS PRIMARIOS DE LIVRE APLICACAO</v>
      </c>
      <c r="J32" s="47" t="str">
        <f>+'[1]Access-Jul'!L32</f>
        <v>1</v>
      </c>
      <c r="K32" s="52"/>
      <c r="L32" s="52"/>
      <c r="M32" s="52"/>
      <c r="N32" s="50">
        <v>0</v>
      </c>
      <c r="O32" s="52"/>
      <c r="P32" s="52">
        <f>'[1]Access-Jul'!M32</f>
        <v>123300156.27</v>
      </c>
      <c r="Q32" s="52">
        <f>'[1]Access-Jul'!N32</f>
        <v>0</v>
      </c>
      <c r="R32" s="52">
        <f t="shared" si="0"/>
        <v>123300156.27</v>
      </c>
      <c r="S32" s="52">
        <f>'[1]Access-Jul'!O32</f>
        <v>123300156.27</v>
      </c>
      <c r="T32" s="53">
        <f t="shared" si="1"/>
        <v>1</v>
      </c>
      <c r="U32" s="52">
        <f>'[1]Access-Jul'!P32</f>
        <v>123300156.27</v>
      </c>
      <c r="V32" s="53">
        <f t="shared" si="2"/>
        <v>1</v>
      </c>
      <c r="W32" s="52">
        <f>'[1]Access-Jul'!Q32</f>
        <v>123300156.27</v>
      </c>
      <c r="X32" s="53">
        <f t="shared" si="3"/>
        <v>1</v>
      </c>
    </row>
    <row r="33" spans="1:24" ht="30.75" customHeight="1" x14ac:dyDescent="0.2">
      <c r="A33" s="47" t="str">
        <f>+'[1]Access-Jul'!A33</f>
        <v>12101</v>
      </c>
      <c r="B33" s="48" t="str">
        <f>+'[1]Access-Jul'!B33</f>
        <v>JUSTICA FEDERAL DE PRIMEIRO GRAU</v>
      </c>
      <c r="C33" s="47" t="str">
        <f>CONCATENATE('[1]Access-Jul'!C33,".",'[1]Access-Jul'!D33)</f>
        <v>09.272</v>
      </c>
      <c r="D33" s="47" t="str">
        <f>CONCATENATE('[1]Access-Jul'!E33,".",'[1]Access-Jul'!G33)</f>
        <v>0033.0181</v>
      </c>
      <c r="E33" s="48" t="str">
        <f>+'[1]Access-Jul'!F33</f>
        <v>PROGRAMA DE GESTAO E MANUTENCAO DO PODER JUDICIARIO</v>
      </c>
      <c r="F33" s="48" t="str">
        <f>+'[1]Access-Jul'!H33</f>
        <v>APOSENTADORIAS E PENSOES CIVIS DA UNIAO</v>
      </c>
      <c r="G33" s="47" t="str">
        <f>IF('[1]Access-Jul'!I33="1","F","S")</f>
        <v>S</v>
      </c>
      <c r="H33" s="47" t="str">
        <f>+'[1]Access-Jul'!J33</f>
        <v>0156</v>
      </c>
      <c r="I33" s="48" t="str">
        <f>+'[1]Access-Jul'!K33</f>
        <v>CONTRIBUICAO PLANO SEGURIDADE SOCIAL SERVIDOR</v>
      </c>
      <c r="J33" s="47" t="str">
        <f>+'[1]Access-Jul'!L33</f>
        <v>1</v>
      </c>
      <c r="K33" s="52"/>
      <c r="L33" s="52"/>
      <c r="M33" s="52"/>
      <c r="N33" s="50">
        <v>0</v>
      </c>
      <c r="O33" s="52"/>
      <c r="P33" s="52">
        <f>'[1]Access-Jul'!M33</f>
        <v>151798458.05000001</v>
      </c>
      <c r="Q33" s="52">
        <f>'[1]Access-Jul'!N33</f>
        <v>0</v>
      </c>
      <c r="R33" s="52">
        <f t="shared" si="0"/>
        <v>151798458.05000001</v>
      </c>
      <c r="S33" s="52">
        <f>'[1]Access-Jul'!O33</f>
        <v>151798458.05000001</v>
      </c>
      <c r="T33" s="53">
        <f t="shared" si="1"/>
        <v>1</v>
      </c>
      <c r="U33" s="52">
        <f>'[1]Access-Jul'!P33</f>
        <v>151756901.34</v>
      </c>
      <c r="V33" s="53">
        <f t="shared" si="2"/>
        <v>0.99972623760126522</v>
      </c>
      <c r="W33" s="52">
        <f>'[1]Access-Jul'!Q33</f>
        <v>150473193.22999999</v>
      </c>
      <c r="X33" s="53">
        <f t="shared" si="3"/>
        <v>0.991269576535728</v>
      </c>
    </row>
    <row r="34" spans="1:24" ht="30.75" customHeight="1" x14ac:dyDescent="0.2">
      <c r="A34" s="47" t="str">
        <f>+'[1]Access-Jul'!A34</f>
        <v>17101</v>
      </c>
      <c r="B34" s="48" t="str">
        <f>+'[1]Access-Jul'!B34</f>
        <v>CONSELHO NACIONAL DE JUSTICA</v>
      </c>
      <c r="C34" s="47" t="str">
        <f>CONCATENATE('[1]Access-Jul'!C34,".",'[1]Access-Jul'!D34)</f>
        <v>02.032</v>
      </c>
      <c r="D34" s="47" t="str">
        <f>CONCATENATE('[1]Access-Jul'!E34,".",'[1]Access-Jul'!G34)</f>
        <v>0033.21BH</v>
      </c>
      <c r="E34" s="48" t="str">
        <f>+'[1]Access-Jul'!F34</f>
        <v>PROGRAMA DE GESTAO E MANUTENCAO DO PODER JUDICIARIO</v>
      </c>
      <c r="F34" s="48" t="str">
        <f>+'[1]Access-Jul'!H34</f>
        <v>CONTROLE DA ATUACAO ADMINISTRATIVA E FINANCEIRA DO PODER JUD</v>
      </c>
      <c r="G34" s="47" t="str">
        <f>IF('[1]Access-Jul'!I34="1","F","S")</f>
        <v>F</v>
      </c>
      <c r="H34" s="47" t="str">
        <f>+'[1]Access-Jul'!J34</f>
        <v>0100</v>
      </c>
      <c r="I34" s="48" t="str">
        <f>+'[1]Access-Jul'!K34</f>
        <v>RECURSOS PRIMARIOS DE LIVRE APLICACAO</v>
      </c>
      <c r="J34" s="47" t="str">
        <f>+'[1]Access-Jul'!L34</f>
        <v>3</v>
      </c>
      <c r="K34" s="52"/>
      <c r="L34" s="52"/>
      <c r="M34" s="52"/>
      <c r="N34" s="50">
        <v>0</v>
      </c>
      <c r="O34" s="52"/>
      <c r="P34" s="52">
        <f>'[1]Access-Jul'!M34</f>
        <v>0</v>
      </c>
      <c r="Q34" s="52">
        <f>'[1]Access-Jul'!N34</f>
        <v>999999.96</v>
      </c>
      <c r="R34" s="52">
        <f t="shared" si="0"/>
        <v>999999.96</v>
      </c>
      <c r="S34" s="52">
        <f>'[1]Access-Jul'!O34</f>
        <v>999999.96</v>
      </c>
      <c r="T34" s="53">
        <f t="shared" si="1"/>
        <v>1</v>
      </c>
      <c r="U34" s="52">
        <f>'[1]Access-Jul'!P34</f>
        <v>0</v>
      </c>
      <c r="V34" s="53">
        <f t="shared" si="2"/>
        <v>0</v>
      </c>
      <c r="W34" s="52">
        <f>'[1]Access-Jul'!Q34</f>
        <v>0</v>
      </c>
      <c r="X34" s="53">
        <f t="shared" si="3"/>
        <v>0</v>
      </c>
    </row>
    <row r="35" spans="1:24" ht="30.75" customHeight="1" thickBot="1" x14ac:dyDescent="0.25">
      <c r="A35" s="47" t="str">
        <f>+'[1]Access-Jul'!A35</f>
        <v>71101</v>
      </c>
      <c r="B35" s="48" t="str">
        <f>+'[1]Access-Jul'!B35</f>
        <v>RECURSOS SOB SUPERVISAO DO MF - EFU</v>
      </c>
      <c r="C35" s="47" t="str">
        <f>CONCATENATE('[1]Access-Jul'!C35,".",'[1]Access-Jul'!D35)</f>
        <v>28.845</v>
      </c>
      <c r="D35" s="47" t="str">
        <f>CONCATENATE('[1]Access-Jul'!E35,".",'[1]Access-Jul'!G35)</f>
        <v>0903.00RC</v>
      </c>
      <c r="E35" s="48" t="str">
        <f>+'[1]Access-Jul'!F35</f>
        <v>OPERACOES ESPECIAIS: TRANSFERENCIAS CONSTITUCIONAIS E AS DEC</v>
      </c>
      <c r="F35" s="48" t="str">
        <f>+'[1]Access-Jul'!H35</f>
        <v>ANTECIPACAO DE PAGAMENTO DE HONORARIOS PERICIAIS EM ACOES QU</v>
      </c>
      <c r="G35" s="47" t="str">
        <f>IF('[1]Access-Jul'!I35="1","F","S")</f>
        <v>F</v>
      </c>
      <c r="H35" s="47" t="str">
        <f>+'[1]Access-Jul'!J35</f>
        <v>0100</v>
      </c>
      <c r="I35" s="48" t="str">
        <f>+'[1]Access-Jul'!K35</f>
        <v>RECURSOS PRIMARIOS DE LIVRE APLICACAO</v>
      </c>
      <c r="J35" s="47" t="str">
        <f>+'[1]Access-Jul'!L35</f>
        <v>3</v>
      </c>
      <c r="K35" s="52"/>
      <c r="L35" s="52"/>
      <c r="M35" s="52"/>
      <c r="N35" s="50">
        <v>0</v>
      </c>
      <c r="O35" s="52"/>
      <c r="P35" s="52">
        <f>'[1]Access-Jul'!M35</f>
        <v>21138523</v>
      </c>
      <c r="Q35" s="52">
        <f>'[1]Access-Jul'!N35</f>
        <v>0</v>
      </c>
      <c r="R35" s="52">
        <f t="shared" si="0"/>
        <v>21138523</v>
      </c>
      <c r="S35" s="52">
        <f>'[1]Access-Jul'!O35</f>
        <v>21138522.920000002</v>
      </c>
      <c r="T35" s="53">
        <f t="shared" si="1"/>
        <v>0.99999999621544045</v>
      </c>
      <c r="U35" s="52">
        <f>'[1]Access-Jul'!P35</f>
        <v>20605371.73</v>
      </c>
      <c r="V35" s="53">
        <f t="shared" si="2"/>
        <v>0.97477821558299038</v>
      </c>
      <c r="W35" s="52">
        <f>'[1]Access-Jul'!Q35</f>
        <v>20570329.359999999</v>
      </c>
      <c r="X35" s="53">
        <f t="shared" si="3"/>
        <v>0.97312046636370952</v>
      </c>
    </row>
    <row r="36" spans="1:24" ht="30.7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1165318175.49</v>
      </c>
      <c r="Q36" s="56">
        <f>SUM(Q10:Q35)</f>
        <v>999999.96</v>
      </c>
      <c r="R36" s="56">
        <f>SUM(R10:R35)</f>
        <v>1166318175.45</v>
      </c>
      <c r="S36" s="56">
        <f>SUM(S10:S35)</f>
        <v>1138521890.1500001</v>
      </c>
      <c r="T36" s="57">
        <f t="shared" si="1"/>
        <v>0.97616749366931943</v>
      </c>
      <c r="U36" s="56">
        <f>SUM(U10:U35)</f>
        <v>1037678498.5699999</v>
      </c>
      <c r="V36" s="57">
        <f t="shared" si="2"/>
        <v>0.88970447379818363</v>
      </c>
      <c r="W36" s="56">
        <f>SUM(W10:W35)</f>
        <v>1027732735.4699999</v>
      </c>
      <c r="X36" s="57">
        <f t="shared" si="3"/>
        <v>0.88117698678018996</v>
      </c>
    </row>
    <row r="37" spans="1:24" ht="12.75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2020-08-19T22:08:21Z</dcterms:created>
  <dcterms:modified xsi:type="dcterms:W3CDTF">2020-08-19T22:08:51Z</dcterms:modified>
</cp:coreProperties>
</file>