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TRF3\Transparência\Internet TRF3\Anexo II\UG 090017\"/>
    </mc:Choice>
  </mc:AlternateContent>
  <bookViews>
    <workbookView xWindow="0" yWindow="0" windowWidth="28800" windowHeight="11655"/>
  </bookViews>
  <sheets>
    <sheet name="Ago" sheetId="1" r:id="rId1"/>
  </sheets>
  <externalReferences>
    <externalReference r:id="rId2"/>
  </externalReferences>
  <definedNames>
    <definedName name="_xlnm.Print_Area" localSheetId="0">Ago!$A$1:$X$30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7" i="1" l="1"/>
  <c r="U27" i="1"/>
  <c r="S27" i="1"/>
  <c r="Q27" i="1"/>
  <c r="R27" i="1" s="1"/>
  <c r="P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P26" i="1"/>
  <c r="R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P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R24" i="1" s="1"/>
  <c r="X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R16" i="1" s="1"/>
  <c r="X16" i="1" s="1"/>
  <c r="P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Q10" i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Q28" i="1" l="1"/>
  <c r="S28" i="1"/>
  <c r="R18" i="1"/>
  <c r="V18" i="1" s="1"/>
  <c r="R19" i="1"/>
  <c r="X19" i="1" s="1"/>
  <c r="R17" i="1"/>
  <c r="W28" i="1"/>
  <c r="R13" i="1"/>
  <c r="X13" i="1" s="1"/>
  <c r="R22" i="1"/>
  <c r="V22" i="1" s="1"/>
  <c r="V25" i="1"/>
  <c r="T25" i="1"/>
  <c r="X25" i="1"/>
  <c r="V17" i="1"/>
  <c r="T17" i="1"/>
  <c r="X17" i="1"/>
  <c r="T26" i="1"/>
  <c r="X26" i="1"/>
  <c r="V26" i="1"/>
  <c r="T15" i="1"/>
  <c r="X15" i="1"/>
  <c r="V15" i="1"/>
  <c r="X14" i="1"/>
  <c r="V14" i="1"/>
  <c r="T14" i="1"/>
  <c r="T23" i="1"/>
  <c r="X23" i="1"/>
  <c r="V23" i="1"/>
  <c r="V13" i="1"/>
  <c r="X22" i="1"/>
  <c r="T12" i="1"/>
  <c r="X12" i="1"/>
  <c r="V12" i="1"/>
  <c r="V21" i="1"/>
  <c r="X21" i="1"/>
  <c r="T21" i="1"/>
  <c r="X10" i="1"/>
  <c r="V10" i="1"/>
  <c r="T10" i="1"/>
  <c r="T20" i="1"/>
  <c r="V20" i="1"/>
  <c r="X20" i="1"/>
  <c r="X27" i="1"/>
  <c r="T27" i="1"/>
  <c r="V27" i="1"/>
  <c r="T18" i="1"/>
  <c r="V19" i="1"/>
  <c r="T24" i="1"/>
  <c r="R11" i="1"/>
  <c r="V16" i="1"/>
  <c r="V24" i="1"/>
  <c r="U28" i="1"/>
  <c r="P28" i="1"/>
  <c r="T16" i="1"/>
  <c r="T22" i="1" l="1"/>
  <c r="T19" i="1"/>
  <c r="T13" i="1"/>
  <c r="X18" i="1"/>
  <c r="X11" i="1"/>
  <c r="V11" i="1"/>
  <c r="T11" i="1"/>
  <c r="R28" i="1"/>
  <c r="X28" i="1" l="1"/>
  <c r="V28" i="1"/>
  <c r="T28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<sst xmlns="http://schemas.openxmlformats.org/spreadsheetml/2006/main" count="55" uniqueCount="51">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</sst>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5">
    <cellStyle name="Normal" xfId="0" builtinId="0"/>
    <cellStyle name="Normal 2 8" xfId="2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RF3-SOFI\UPLA\Sistema%20UPLA\Transpar&#234;ncia\Ano%20de%202022\Relat&#243;rio%20Final%20-%20Publica&#231;&#245;es\Anexo%20II%20-%20Transparencia%20Mensal%202022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3</v>
          </cell>
          <cell r="M10">
            <v>8717130</v>
          </cell>
          <cell r="P10">
            <v>8585525.5999999996</v>
          </cell>
          <cell r="Q10">
            <v>8561026.6899999995</v>
          </cell>
          <cell r="R10">
            <v>8556285.8300000001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4</v>
          </cell>
          <cell r="M11">
            <v>19469676</v>
          </cell>
          <cell r="P11">
            <v>4155352.71</v>
          </cell>
          <cell r="Q11">
            <v>367991.38</v>
          </cell>
          <cell r="R11">
            <v>367991.38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3</v>
          </cell>
          <cell r="M12">
            <v>127377674</v>
          </cell>
          <cell r="O12">
            <v>326830.87</v>
          </cell>
          <cell r="P12">
            <v>119237871.05</v>
          </cell>
          <cell r="Q12">
            <v>58013916.149999999</v>
          </cell>
          <cell r="R12">
            <v>54824604.219999999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JUDICIAIS</v>
          </cell>
          <cell r="L13" t="str">
            <v>3</v>
          </cell>
          <cell r="M13">
            <v>18452563</v>
          </cell>
          <cell r="P13">
            <v>17588001.309999999</v>
          </cell>
          <cell r="Q13">
            <v>10965846.98</v>
          </cell>
          <cell r="R13">
            <v>10965846.98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20TP</v>
          </cell>
          <cell r="H14" t="str">
            <v>ATIVOS CIVIS DA UNIAO</v>
          </cell>
          <cell r="I14" t="str">
            <v>1</v>
          </cell>
          <cell r="J14" t="str">
            <v>0100</v>
          </cell>
          <cell r="K14" t="str">
            <v>RECURSOS PRIMARIOS DE LIVRE APLICACAO</v>
          </cell>
          <cell r="L14" t="str">
            <v>1</v>
          </cell>
          <cell r="M14">
            <v>715219824.55999994</v>
          </cell>
          <cell r="P14">
            <v>715212303.78999996</v>
          </cell>
          <cell r="Q14">
            <v>715150865.30999994</v>
          </cell>
          <cell r="R14">
            <v>711567870.51999998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216H</v>
          </cell>
          <cell r="H15" t="str">
            <v>AJUDA DE CUSTO PARA MORADIA OU AUXILIO-MORADIA A AGENTES PUB</v>
          </cell>
          <cell r="I15" t="str">
            <v>1</v>
          </cell>
          <cell r="J15" t="str">
            <v>0100</v>
          </cell>
          <cell r="K15" t="str">
            <v>RECURSOS PRIMARIOS DE LIVRE APLICACAO</v>
          </cell>
          <cell r="L15" t="str">
            <v>3</v>
          </cell>
          <cell r="M15">
            <v>186000</v>
          </cell>
          <cell r="P15">
            <v>125999.96</v>
          </cell>
          <cell r="Q15">
            <v>62270.13</v>
          </cell>
          <cell r="R15">
            <v>62270.13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219Z</v>
          </cell>
          <cell r="H16" t="str">
            <v>CONSERVACAO E RECUPERACAO DE ATIVOS DE INFRAESTRUTURA DA UNI</v>
          </cell>
          <cell r="I16" t="str">
            <v>1</v>
          </cell>
          <cell r="J16" t="str">
            <v>0100</v>
          </cell>
          <cell r="K16" t="str">
            <v>RECURSOS PRIMARIOS DE LIVRE APLICACAO</v>
          </cell>
          <cell r="L16" t="str">
            <v>4</v>
          </cell>
          <cell r="M16">
            <v>8390510</v>
          </cell>
          <cell r="P16">
            <v>1871193.89</v>
          </cell>
          <cell r="Q16">
            <v>772096.76</v>
          </cell>
          <cell r="R16">
            <v>772096.76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131</v>
          </cell>
          <cell r="E17" t="str">
            <v>0033</v>
          </cell>
          <cell r="F17" t="str">
            <v>PROGRAMA DE GESTAO E MANUTENCAO DO PODER JUDICIARIO</v>
          </cell>
          <cell r="G17" t="str">
            <v>219I</v>
          </cell>
          <cell r="H17" t="str">
            <v>PUBLICIDADE INSTITUCIONAL E DE UTILIDADE PUBLICA</v>
          </cell>
          <cell r="I17" t="str">
            <v>1</v>
          </cell>
          <cell r="J17" t="str">
            <v>0100</v>
          </cell>
          <cell r="K17" t="str">
            <v>RECURSOS PRIMARIOS DE LIVRE APLICACAO</v>
          </cell>
          <cell r="L17" t="str">
            <v>3</v>
          </cell>
          <cell r="M17">
            <v>40300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301</v>
          </cell>
          <cell r="E18" t="str">
            <v>0033</v>
          </cell>
          <cell r="F18" t="str">
            <v>PROGRAMA DE GESTAO E MANUTENCAO DO PODER JUDICIARIO</v>
          </cell>
          <cell r="G18" t="str">
            <v>2004</v>
          </cell>
          <cell r="H18" t="str">
            <v>ASSISTENCIA MEDICA E ODONTOLOGICA AOS SERVIDORES CIVIS, EMPR</v>
          </cell>
          <cell r="I18" t="str">
            <v>2</v>
          </cell>
          <cell r="J18" t="str">
            <v>0100</v>
          </cell>
          <cell r="K18" t="str">
            <v>RECURSOS PRIMARIOS DE LIVRE APLICACAO</v>
          </cell>
          <cell r="L18" t="str">
            <v>3</v>
          </cell>
          <cell r="M18">
            <v>16282959</v>
          </cell>
          <cell r="P18">
            <v>2811946.97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301</v>
          </cell>
          <cell r="E19" t="str">
            <v>0033</v>
          </cell>
          <cell r="F19" t="str">
            <v>PROGRAMA DE GESTAO E MANUTENCAO DO PODER JUDICIARIO</v>
          </cell>
          <cell r="G19" t="str">
            <v>2004</v>
          </cell>
          <cell r="H19" t="str">
            <v>ASSISTENCIA MEDICA E ODONTOLOGICA AOS SERVIDORES CIVIS, EMPR</v>
          </cell>
          <cell r="I19" t="str">
            <v>2</v>
          </cell>
          <cell r="J19" t="str">
            <v>0151</v>
          </cell>
          <cell r="K19" t="str">
            <v>RECURSOS LIVRES DA SEGURIDADE SOCIAL</v>
          </cell>
          <cell r="L19" t="str">
            <v>3</v>
          </cell>
          <cell r="M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301</v>
          </cell>
          <cell r="E20" t="str">
            <v>0033</v>
          </cell>
          <cell r="F20" t="str">
            <v>PROGRAMA DE GESTAO E MANUTENCAO DO PODER JUDICIARIO</v>
          </cell>
          <cell r="G20" t="str">
            <v>2004</v>
          </cell>
          <cell r="H20" t="str">
            <v>ASSISTENCIA MEDICA E ODONTOLOGICA AOS SERVIDORES CIVIS, EMPR</v>
          </cell>
          <cell r="I20" t="str">
            <v>2</v>
          </cell>
          <cell r="J20" t="str">
            <v>0188</v>
          </cell>
          <cell r="K20" t="str">
            <v>RECURSOS FINANCEIROS DE LIVRE APLICACAO</v>
          </cell>
          <cell r="L20" t="str">
            <v>3</v>
          </cell>
          <cell r="M20">
            <v>44740742</v>
          </cell>
          <cell r="P20">
            <v>44464517</v>
          </cell>
          <cell r="Q20">
            <v>22967212.780000001</v>
          </cell>
          <cell r="R20">
            <v>19378420.77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301</v>
          </cell>
          <cell r="E21" t="str">
            <v>0033</v>
          </cell>
          <cell r="F21" t="str">
            <v>PROGRAMA DE GESTAO E MANUTENCAO DO PODER JUDICIARIO</v>
          </cell>
          <cell r="G21" t="str">
            <v>212B</v>
          </cell>
          <cell r="H21" t="str">
            <v>BENEFICIOS OBRIGATORIOS AOS SERVIDORES CIVIS, EMPREGADOS, MI</v>
          </cell>
          <cell r="I21" t="str">
            <v>1</v>
          </cell>
          <cell r="J21" t="str">
            <v>0100</v>
          </cell>
          <cell r="K21" t="str">
            <v>RECURSOS PRIMARIOS DE LIVRE APLICACAO</v>
          </cell>
          <cell r="L21" t="str">
            <v>3</v>
          </cell>
          <cell r="M21">
            <v>55985335.649999999</v>
          </cell>
          <cell r="P21">
            <v>54840687.039999999</v>
          </cell>
          <cell r="Q21">
            <v>36184711.469999999</v>
          </cell>
          <cell r="R21">
            <v>36184711.469999999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02</v>
          </cell>
          <cell r="D22" t="str">
            <v>846</v>
          </cell>
          <cell r="E22" t="str">
            <v>0033</v>
          </cell>
          <cell r="F22" t="str">
            <v>PROGRAMA DE GESTAO E MANUTENCAO DO PODER JUDICIARIO</v>
          </cell>
          <cell r="G22" t="str">
            <v>09HB</v>
          </cell>
          <cell r="H22" t="str">
            <v>CONTRIBUICAO DA UNIAO, DE SUAS AUTARQUIAS E FUNDACOES PARA O</v>
          </cell>
          <cell r="I22" t="str">
            <v>1</v>
          </cell>
          <cell r="J22" t="str">
            <v>0100</v>
          </cell>
          <cell r="K22" t="str">
            <v>RECURSOS PRIMARIOS DE LIVRE APLICACAO</v>
          </cell>
          <cell r="L22" t="str">
            <v>1</v>
          </cell>
          <cell r="M22">
            <v>145750639.83000001</v>
          </cell>
          <cell r="P22">
            <v>145750639.83000001</v>
          </cell>
          <cell r="Q22">
            <v>145750639.83000001</v>
          </cell>
          <cell r="R22">
            <v>145750639.83000001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09</v>
          </cell>
          <cell r="D23" t="str">
            <v>272</v>
          </cell>
          <cell r="E23" t="str">
            <v>0033</v>
          </cell>
          <cell r="F23" t="str">
            <v>PROGRAMA DE GESTAO E MANUTENCAO DO PODER JUDICIARIO</v>
          </cell>
          <cell r="G23" t="str">
            <v>0181</v>
          </cell>
          <cell r="H23" t="str">
            <v>APOSENTADORIAS E PENSOES CIVIS DA UNIAO</v>
          </cell>
          <cell r="I23" t="str">
            <v>2</v>
          </cell>
          <cell r="J23" t="str">
            <v>0156</v>
          </cell>
          <cell r="K23" t="str">
            <v>CONTRIB.DO SERV.PARA O PLANO SEG.SOC.SERV.PUB</v>
          </cell>
          <cell r="L23" t="str">
            <v>1</v>
          </cell>
          <cell r="M23">
            <v>173293968.43000001</v>
          </cell>
          <cell r="P23">
            <v>173293968.43000001</v>
          </cell>
          <cell r="Q23">
            <v>173275971.41</v>
          </cell>
          <cell r="R23">
            <v>172090645.56999999</v>
          </cell>
        </row>
        <row r="24">
          <cell r="A24" t="str">
            <v>12101</v>
          </cell>
          <cell r="B24" t="str">
            <v>JUSTICA FEDERAL DE PRIMEIRO GRAU</v>
          </cell>
          <cell r="C24" t="str">
            <v>09</v>
          </cell>
          <cell r="D24" t="str">
            <v>272</v>
          </cell>
          <cell r="E24" t="str">
            <v>0033</v>
          </cell>
          <cell r="F24" t="str">
            <v>PROGRAMA DE GESTAO E MANUTENCAO DO PODER JUDICIARIO</v>
          </cell>
          <cell r="G24" t="str">
            <v>0181</v>
          </cell>
          <cell r="H24" t="str">
            <v>APOSENTADORIAS E PENSOES CIVIS DA UNIAO</v>
          </cell>
          <cell r="I24" t="str">
            <v>2</v>
          </cell>
          <cell r="J24" t="str">
            <v>0169</v>
          </cell>
          <cell r="K24" t="str">
            <v>CONTR.PATRONAL PARA O PLANO SEG.SOC.SERV.PUB.</v>
          </cell>
          <cell r="L24" t="str">
            <v>1</v>
          </cell>
          <cell r="M24">
            <v>9234148.8000000007</v>
          </cell>
          <cell r="P24">
            <v>9234148.8000000007</v>
          </cell>
          <cell r="Q24">
            <v>9234148.8000000007</v>
          </cell>
          <cell r="R24">
            <v>8638903</v>
          </cell>
        </row>
        <row r="25">
          <cell r="A25" t="str">
            <v>12101</v>
          </cell>
          <cell r="B25" t="str">
            <v>JUSTICA FEDERAL DE PRIMEIRO GRAU</v>
          </cell>
          <cell r="C25" t="str">
            <v>28</v>
          </cell>
          <cell r="D25" t="str">
            <v>846</v>
          </cell>
          <cell r="E25" t="str">
            <v>0909</v>
          </cell>
          <cell r="F25" t="str">
            <v>OPERACOES ESPECIAIS: OUTROS ENCARGOS ESPECIAIS</v>
          </cell>
          <cell r="G25" t="str">
            <v>00S6</v>
          </cell>
          <cell r="H25" t="str">
            <v>BENEFICIO ESPECIAL E DEMAIS COMPLEMENTACOES DE APOSENTADORIA</v>
          </cell>
          <cell r="I25" t="str">
            <v>2</v>
          </cell>
          <cell r="J25" t="str">
            <v>0100</v>
          </cell>
          <cell r="K25" t="str">
            <v>RECURSOS PRIMARIOS DE LIVRE APLICACAO</v>
          </cell>
          <cell r="L25" t="str">
            <v>1</v>
          </cell>
          <cell r="M25">
            <v>98781.91</v>
          </cell>
          <cell r="P25">
            <v>98781.91</v>
          </cell>
          <cell r="Q25">
            <v>98781.91</v>
          </cell>
          <cell r="R25">
            <v>98781.91</v>
          </cell>
        </row>
        <row r="26">
          <cell r="A26" t="str">
            <v>40201</v>
          </cell>
          <cell r="B26" t="str">
            <v>INSTITUTO NACIONAL DO SEGURO SOCIAL - INSS</v>
          </cell>
          <cell r="C26" t="str">
            <v>28</v>
          </cell>
          <cell r="D26" t="str">
            <v>846</v>
          </cell>
          <cell r="E26" t="str">
            <v>0901</v>
          </cell>
          <cell r="F26" t="str">
            <v>OPERACOES ESPECIAIS: CUMPRIMENTO DE SENTENCAS JUDICIAIS</v>
          </cell>
          <cell r="G26" t="str">
            <v>00SA</v>
          </cell>
          <cell r="H26" t="str">
            <v>PAGAMENTO DE HONORARIOS PERICIAIS NAS ACOES EM QUE O INSS FI</v>
          </cell>
          <cell r="I26" t="str">
            <v>2</v>
          </cell>
          <cell r="J26" t="str">
            <v>0300</v>
          </cell>
          <cell r="K26" t="str">
            <v>RECURSOS PRIMARIOS DE LIVRE APLICACAO</v>
          </cell>
          <cell r="L26" t="str">
            <v>3</v>
          </cell>
          <cell r="M26">
            <v>7507375</v>
          </cell>
          <cell r="P26">
            <v>6563041.4299999997</v>
          </cell>
          <cell r="Q26">
            <v>6557551.1200000001</v>
          </cell>
          <cell r="R26">
            <v>6534221.1600000001</v>
          </cell>
        </row>
        <row r="27">
          <cell r="A27" t="str">
            <v>63101</v>
          </cell>
          <cell r="B27" t="str">
            <v>ADVOCACIA-GERAL DA UNIAO - AGU</v>
          </cell>
          <cell r="C27" t="str">
            <v>03</v>
          </cell>
          <cell r="D27" t="str">
            <v>092</v>
          </cell>
          <cell r="E27" t="str">
            <v>4005</v>
          </cell>
          <cell r="F27" t="str">
            <v>PROTECAO JURIDICA DA UNIAO</v>
          </cell>
          <cell r="G27" t="str">
            <v>2674</v>
          </cell>
          <cell r="H27" t="str">
            <v>REPRESENTACAO JUDICIAL E EXTRAJUDICIAL DA UNIAO E SUAS AUTAR</v>
          </cell>
          <cell r="I27" t="str">
            <v>1</v>
          </cell>
          <cell r="J27" t="str">
            <v>0100</v>
          </cell>
          <cell r="K27" t="str">
            <v>RECURSOS PRIMARIOS DE LIVRE APLICACAO</v>
          </cell>
          <cell r="L27" t="str">
            <v>3</v>
          </cell>
          <cell r="N27">
            <v>64647.88</v>
          </cell>
        </row>
      </sheetData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0"/>
  <sheetViews>
    <sheetView showGridLines="0" tabSelected="1" view="pageBreakPreview" zoomScaleNormal="80" zoomScaleSheetLayoutView="100" workbookViewId="0"/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6.85546875" customWidth="1"/>
    <col min="17" max="17" width="15" customWidth="1"/>
    <col min="18" max="18" width="17.28515625" customWidth="1"/>
    <col min="19" max="19" width="15.85546875" customWidth="1"/>
    <col min="20" max="20" width="12" customWidth="1"/>
    <col min="21" max="21" width="17.5703125" customWidth="1"/>
    <col min="23" max="23" width="18.42578125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44774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+'[1]Access-Ago'!A10</f>
        <v>12101</v>
      </c>
      <c r="B10" s="38" t="str">
        <f>+'[1]Access-Ago'!B10</f>
        <v>JUSTICA FEDERAL DE PRIMEIRO GRAU</v>
      </c>
      <c r="C10" s="39" t="str">
        <f>CONCATENATE('[1]Access-Ago'!C10,".",'[1]Access-Ago'!D10)</f>
        <v>02.061</v>
      </c>
      <c r="D10" s="39" t="str">
        <f>CONCATENATE('[1]Access-Ago'!E10,".",'[1]Access-Ago'!G10)</f>
        <v>0033.4224</v>
      </c>
      <c r="E10" s="38" t="str">
        <f>+'[1]Access-Ago'!F10</f>
        <v>PROGRAMA DE GESTAO E MANUTENCAO DO PODER JUDICIARIO</v>
      </c>
      <c r="F10" s="40" t="str">
        <f>+'[1]Access-Ago'!H10</f>
        <v>ASSISTENCIA JURIDICA A PESSOAS CARENTES</v>
      </c>
      <c r="G10" s="37" t="str">
        <f>IF('[1]Access-Ago'!I10="1","F","S")</f>
        <v>F</v>
      </c>
      <c r="H10" s="37" t="str">
        <f>+'[1]Access-Ago'!J10</f>
        <v>0100</v>
      </c>
      <c r="I10" s="41" t="str">
        <f>+'[1]Access-Ago'!K10</f>
        <v>RECURSOS PRIMARIOS DE LIVRE APLICACAO</v>
      </c>
      <c r="J10" s="37" t="str">
        <f>+'[1]Access-Ago'!L10</f>
        <v>3</v>
      </c>
      <c r="K10" s="42"/>
      <c r="L10" s="43"/>
      <c r="M10" s="43"/>
      <c r="N10" s="44">
        <f>K10+L10-M10</f>
        <v>0</v>
      </c>
      <c r="O10" s="42"/>
      <c r="P10" s="45">
        <f>'[1]Access-Ago'!M10</f>
        <v>8717130</v>
      </c>
      <c r="Q10" s="45">
        <f>'[1]Access-Ago'!N10-'[1]Access-Ago'!O10</f>
        <v>0</v>
      </c>
      <c r="R10" s="45">
        <f>N10-O10+P10+Q10</f>
        <v>8717130</v>
      </c>
      <c r="S10" s="45">
        <f>'[1]Access-Ago'!P10</f>
        <v>8585525.5999999996</v>
      </c>
      <c r="T10" s="46">
        <f>IF(R10&gt;0,S10/R10,0)</f>
        <v>0.98490278337021464</v>
      </c>
      <c r="U10" s="45">
        <f>'[1]Access-Ago'!Q10</f>
        <v>8561026.6899999995</v>
      </c>
      <c r="V10" s="46">
        <f>IF(R10&gt;0,U10/R10,0)</f>
        <v>0.98209235034925479</v>
      </c>
      <c r="W10" s="45">
        <f>'[1]Access-Ago'!R10</f>
        <v>8556285.8300000001</v>
      </c>
      <c r="X10" s="46">
        <f>IF(R10&gt;0,W10/R10,0)</f>
        <v>0.98154849474540362</v>
      </c>
    </row>
    <row r="11" spans="1:24" ht="30.75" customHeight="1" x14ac:dyDescent="0.2">
      <c r="A11" s="47" t="str">
        <f>+'[1]Access-Ago'!A11</f>
        <v>12101</v>
      </c>
      <c r="B11" s="48" t="str">
        <f>+'[1]Access-Ago'!B11</f>
        <v>JUSTICA FEDERAL DE PRIMEIRO GRAU</v>
      </c>
      <c r="C11" s="47" t="str">
        <f>CONCATENATE('[1]Access-Ago'!C11,".",'[1]Access-Ago'!D11)</f>
        <v>02.061</v>
      </c>
      <c r="D11" s="47" t="str">
        <f>CONCATENATE('[1]Access-Ago'!E11,".",'[1]Access-Ago'!G11)</f>
        <v>0033.4257</v>
      </c>
      <c r="E11" s="48" t="str">
        <f>+'[1]Access-Ago'!F11</f>
        <v>PROGRAMA DE GESTAO E MANUTENCAO DO PODER JUDICIARIO</v>
      </c>
      <c r="F11" s="49" t="str">
        <f>+'[1]Access-Ago'!H11</f>
        <v>JULGAMENTO DE CAUSAS NA JUSTICA FEDERAL</v>
      </c>
      <c r="G11" s="47" t="str">
        <f>IF('[1]Access-Ago'!I11="1","F","S")</f>
        <v>F</v>
      </c>
      <c r="H11" s="47" t="str">
        <f>+'[1]Access-Ago'!J11</f>
        <v>0100</v>
      </c>
      <c r="I11" s="48" t="str">
        <f>+'[1]Access-Ago'!K11</f>
        <v>RECURSOS PRIMARIOS DE LIVRE APLICACAO</v>
      </c>
      <c r="J11" s="47" t="str">
        <f>+'[1]Access-Ago'!L11</f>
        <v>4</v>
      </c>
      <c r="K11" s="50"/>
      <c r="L11" s="50"/>
      <c r="M11" s="50"/>
      <c r="N11" s="51">
        <v>0</v>
      </c>
      <c r="O11" s="50"/>
      <c r="P11" s="52">
        <f>'[1]Access-Ago'!M11</f>
        <v>19469676</v>
      </c>
      <c r="Q11" s="52">
        <f>'[1]Access-Ago'!N11-'[1]Access-Ago'!O11</f>
        <v>0</v>
      </c>
      <c r="R11" s="52">
        <f t="shared" ref="R11:R27" si="0">N11-O11+P11+Q11</f>
        <v>19469676</v>
      </c>
      <c r="S11" s="52">
        <f>'[1]Access-Ago'!P11</f>
        <v>4155352.71</v>
      </c>
      <c r="T11" s="53">
        <f t="shared" ref="T11:T28" si="1">IF(R11&gt;0,S11/R11,0)</f>
        <v>0.21342690602555481</v>
      </c>
      <c r="U11" s="52">
        <f>'[1]Access-Ago'!Q11</f>
        <v>367991.38</v>
      </c>
      <c r="V11" s="53">
        <f t="shared" ref="V11:V28" si="2">IF(R11&gt;0,U11/R11,0)</f>
        <v>1.8900744932786762E-2</v>
      </c>
      <c r="W11" s="52">
        <f>'[1]Access-Ago'!R11</f>
        <v>367991.38</v>
      </c>
      <c r="X11" s="53">
        <f t="shared" ref="X11:X28" si="3">IF(R11&gt;0,W11/R11,0)</f>
        <v>1.8900744932786762E-2</v>
      </c>
    </row>
    <row r="12" spans="1:24" ht="30.75" customHeight="1" x14ac:dyDescent="0.2">
      <c r="A12" s="47" t="str">
        <f>+'[1]Access-Ago'!A12</f>
        <v>12101</v>
      </c>
      <c r="B12" s="48" t="str">
        <f>+'[1]Access-Ago'!B12</f>
        <v>JUSTICA FEDERAL DE PRIMEIRO GRAU</v>
      </c>
      <c r="C12" s="47" t="str">
        <f>CONCATENATE('[1]Access-Ago'!C12,".",'[1]Access-Ago'!D12)</f>
        <v>02.061</v>
      </c>
      <c r="D12" s="47" t="str">
        <f>CONCATENATE('[1]Access-Ago'!E12,".",'[1]Access-Ago'!G12)</f>
        <v>0033.4257</v>
      </c>
      <c r="E12" s="48" t="str">
        <f>+'[1]Access-Ago'!F12</f>
        <v>PROGRAMA DE GESTAO E MANUTENCAO DO PODER JUDICIARIO</v>
      </c>
      <c r="F12" s="48" t="str">
        <f>+'[1]Access-Ago'!H12</f>
        <v>JULGAMENTO DE CAUSAS NA JUSTICA FEDERAL</v>
      </c>
      <c r="G12" s="47" t="str">
        <f>IF('[1]Access-Ago'!I12="1","F","S")</f>
        <v>F</v>
      </c>
      <c r="H12" s="47" t="str">
        <f>+'[1]Access-Ago'!J12</f>
        <v>0100</v>
      </c>
      <c r="I12" s="48" t="str">
        <f>+'[1]Access-Ago'!K12</f>
        <v>RECURSOS PRIMARIOS DE LIVRE APLICACAO</v>
      </c>
      <c r="J12" s="47" t="str">
        <f>+'[1]Access-Ago'!L12</f>
        <v>3</v>
      </c>
      <c r="K12" s="52"/>
      <c r="L12" s="52"/>
      <c r="M12" s="52"/>
      <c r="N12" s="50">
        <v>0</v>
      </c>
      <c r="O12" s="52"/>
      <c r="P12" s="52">
        <f>'[1]Access-Ago'!M12</f>
        <v>127377674</v>
      </c>
      <c r="Q12" s="52">
        <f>'[1]Access-Ago'!N12-'[1]Access-Ago'!O12</f>
        <v>-326830.87</v>
      </c>
      <c r="R12" s="52">
        <f t="shared" si="0"/>
        <v>127050843.13</v>
      </c>
      <c r="S12" s="52">
        <f>'[1]Access-Ago'!P12</f>
        <v>119237871.05</v>
      </c>
      <c r="T12" s="53">
        <f t="shared" si="1"/>
        <v>0.9385051536257365</v>
      </c>
      <c r="U12" s="52">
        <f>'[1]Access-Ago'!Q12</f>
        <v>58013916.149999999</v>
      </c>
      <c r="V12" s="53">
        <f t="shared" si="2"/>
        <v>0.45661968642458706</v>
      </c>
      <c r="W12" s="52">
        <f>'[1]Access-Ago'!R12</f>
        <v>54824604.219999999</v>
      </c>
      <c r="X12" s="53">
        <f t="shared" si="3"/>
        <v>0.43151704364450999</v>
      </c>
    </row>
    <row r="13" spans="1:24" ht="30.75" customHeight="1" x14ac:dyDescent="0.2">
      <c r="A13" s="47" t="str">
        <f>+'[1]Access-Ago'!A13</f>
        <v>12101</v>
      </c>
      <c r="B13" s="48" t="str">
        <f>+'[1]Access-Ago'!B13</f>
        <v>JUSTICA FEDERAL DE PRIMEIRO GRAU</v>
      </c>
      <c r="C13" s="47" t="str">
        <f>CONCATENATE('[1]Access-Ago'!C13,".",'[1]Access-Ago'!D13)</f>
        <v>02.061</v>
      </c>
      <c r="D13" s="47" t="str">
        <f>CONCATENATE('[1]Access-Ago'!E13,".",'[1]Access-Ago'!G13)</f>
        <v>0033.4257</v>
      </c>
      <c r="E13" s="48" t="str">
        <f>+'[1]Access-Ago'!F13</f>
        <v>PROGRAMA DE GESTAO E MANUTENCAO DO PODER JUDICIARIO</v>
      </c>
      <c r="F13" s="48" t="str">
        <f>+'[1]Access-Ago'!H13</f>
        <v>JULGAMENTO DE CAUSAS NA JUSTICA FEDERAL</v>
      </c>
      <c r="G13" s="47" t="str">
        <f>IF('[1]Access-Ago'!I13="1","F","S")</f>
        <v>F</v>
      </c>
      <c r="H13" s="47" t="str">
        <f>+'[1]Access-Ago'!J13</f>
        <v>0127</v>
      </c>
      <c r="I13" s="48" t="str">
        <f>+'[1]Access-Ago'!K13</f>
        <v>CUSTAS JUDICIAIS</v>
      </c>
      <c r="J13" s="47" t="str">
        <f>+'[1]Access-Ago'!L13</f>
        <v>3</v>
      </c>
      <c r="K13" s="52"/>
      <c r="L13" s="52"/>
      <c r="M13" s="52"/>
      <c r="N13" s="50">
        <v>0</v>
      </c>
      <c r="O13" s="52"/>
      <c r="P13" s="52">
        <f>'[1]Access-Ago'!M13</f>
        <v>18452563</v>
      </c>
      <c r="Q13" s="52">
        <f>'[1]Access-Ago'!N13-'[1]Access-Ago'!O13</f>
        <v>0</v>
      </c>
      <c r="R13" s="52">
        <f t="shared" si="0"/>
        <v>18452563</v>
      </c>
      <c r="S13" s="52">
        <f>'[1]Access-Ago'!P13</f>
        <v>17588001.309999999</v>
      </c>
      <c r="T13" s="53">
        <f t="shared" si="1"/>
        <v>0.95314679646399247</v>
      </c>
      <c r="U13" s="52">
        <f>'[1]Access-Ago'!Q13</f>
        <v>10965846.98</v>
      </c>
      <c r="V13" s="53">
        <f t="shared" si="2"/>
        <v>0.59427229594067776</v>
      </c>
      <c r="W13" s="52">
        <f>'[1]Access-Ago'!R13</f>
        <v>10965846.98</v>
      </c>
      <c r="X13" s="53">
        <f t="shared" si="3"/>
        <v>0.59427229594067776</v>
      </c>
    </row>
    <row r="14" spans="1:24" ht="30.75" customHeight="1" x14ac:dyDescent="0.2">
      <c r="A14" s="47" t="str">
        <f>+'[1]Access-Ago'!A14</f>
        <v>12101</v>
      </c>
      <c r="B14" s="48" t="str">
        <f>+'[1]Access-Ago'!B14</f>
        <v>JUSTICA FEDERAL DE PRIMEIRO GRAU</v>
      </c>
      <c r="C14" s="47" t="str">
        <f>CONCATENATE('[1]Access-Ago'!C14,".",'[1]Access-Ago'!D14)</f>
        <v>02.122</v>
      </c>
      <c r="D14" s="47" t="str">
        <f>CONCATENATE('[1]Access-Ago'!E14,".",'[1]Access-Ago'!G14)</f>
        <v>0033.20TP</v>
      </c>
      <c r="E14" s="48" t="str">
        <f>+'[1]Access-Ago'!F14</f>
        <v>PROGRAMA DE GESTAO E MANUTENCAO DO PODER JUDICIARIO</v>
      </c>
      <c r="F14" s="48" t="str">
        <f>+'[1]Access-Ago'!H14</f>
        <v>ATIVOS CIVIS DA UNIAO</v>
      </c>
      <c r="G14" s="47" t="str">
        <f>IF('[1]Access-Ago'!I14="1","F","S")</f>
        <v>F</v>
      </c>
      <c r="H14" s="47" t="str">
        <f>+'[1]Access-Ago'!J14</f>
        <v>0100</v>
      </c>
      <c r="I14" s="48" t="str">
        <f>+'[1]Access-Ago'!K14</f>
        <v>RECURSOS PRIMARIOS DE LIVRE APLICACAO</v>
      </c>
      <c r="J14" s="47" t="str">
        <f>+'[1]Access-Ago'!L14</f>
        <v>1</v>
      </c>
      <c r="K14" s="52"/>
      <c r="L14" s="52"/>
      <c r="M14" s="52"/>
      <c r="N14" s="50">
        <v>0</v>
      </c>
      <c r="O14" s="52"/>
      <c r="P14" s="52">
        <f>'[1]Access-Ago'!M14</f>
        <v>715219824.55999994</v>
      </c>
      <c r="Q14" s="52">
        <f>'[1]Access-Ago'!N14-'[1]Access-Ago'!O14</f>
        <v>0</v>
      </c>
      <c r="R14" s="52">
        <f t="shared" si="0"/>
        <v>715219824.55999994</v>
      </c>
      <c r="S14" s="52">
        <f>'[1]Access-Ago'!P14</f>
        <v>715212303.78999996</v>
      </c>
      <c r="T14" s="53">
        <f t="shared" si="1"/>
        <v>0.99998948467346438</v>
      </c>
      <c r="U14" s="52">
        <f>'[1]Access-Ago'!Q14</f>
        <v>715150865.30999994</v>
      </c>
      <c r="V14" s="53">
        <f t="shared" si="2"/>
        <v>0.99990358313957195</v>
      </c>
      <c r="W14" s="52">
        <f>'[1]Access-Ago'!R14</f>
        <v>711567870.51999998</v>
      </c>
      <c r="X14" s="53">
        <f t="shared" si="3"/>
        <v>0.99489394181397783</v>
      </c>
    </row>
    <row r="15" spans="1:24" ht="30.75" customHeight="1" x14ac:dyDescent="0.2">
      <c r="A15" s="47" t="str">
        <f>+'[1]Access-Ago'!A15</f>
        <v>12101</v>
      </c>
      <c r="B15" s="48" t="str">
        <f>+'[1]Access-Ago'!B15</f>
        <v>JUSTICA FEDERAL DE PRIMEIRO GRAU</v>
      </c>
      <c r="C15" s="47" t="str">
        <f>CONCATENATE('[1]Access-Ago'!C15,".",'[1]Access-Ago'!D15)</f>
        <v>02.122</v>
      </c>
      <c r="D15" s="47" t="str">
        <f>CONCATENATE('[1]Access-Ago'!E15,".",'[1]Access-Ago'!G15)</f>
        <v>0033.216H</v>
      </c>
      <c r="E15" s="48" t="str">
        <f>+'[1]Access-Ago'!F15</f>
        <v>PROGRAMA DE GESTAO E MANUTENCAO DO PODER JUDICIARIO</v>
      </c>
      <c r="F15" s="48" t="str">
        <f>+'[1]Access-Ago'!H15</f>
        <v>AJUDA DE CUSTO PARA MORADIA OU AUXILIO-MORADIA A AGENTES PUB</v>
      </c>
      <c r="G15" s="47" t="str">
        <f>IF('[1]Access-Ago'!I15="1","F","S")</f>
        <v>F</v>
      </c>
      <c r="H15" s="47" t="str">
        <f>+'[1]Access-Ago'!J15</f>
        <v>0100</v>
      </c>
      <c r="I15" s="48" t="str">
        <f>+'[1]Access-Ago'!K15</f>
        <v>RECURSOS PRIMARIOS DE LIVRE APLICACAO</v>
      </c>
      <c r="J15" s="47" t="str">
        <f>+'[1]Access-Ago'!L15</f>
        <v>3</v>
      </c>
      <c r="K15" s="50"/>
      <c r="L15" s="50"/>
      <c r="M15" s="50"/>
      <c r="N15" s="50">
        <v>0</v>
      </c>
      <c r="O15" s="50"/>
      <c r="P15" s="52">
        <f>'[1]Access-Ago'!M15</f>
        <v>186000</v>
      </c>
      <c r="Q15" s="52">
        <f>'[1]Access-Ago'!N15-'[1]Access-Ago'!O15</f>
        <v>0</v>
      </c>
      <c r="R15" s="52">
        <f t="shared" si="0"/>
        <v>186000</v>
      </c>
      <c r="S15" s="52">
        <f>'[1]Access-Ago'!P15</f>
        <v>125999.96</v>
      </c>
      <c r="T15" s="53">
        <f t="shared" si="1"/>
        <v>0.67741913978494628</v>
      </c>
      <c r="U15" s="52">
        <f>'[1]Access-Ago'!Q15</f>
        <v>62270.13</v>
      </c>
      <c r="V15" s="53">
        <f t="shared" si="2"/>
        <v>0.33478564516129034</v>
      </c>
      <c r="W15" s="52">
        <f>'[1]Access-Ago'!R15</f>
        <v>62270.13</v>
      </c>
      <c r="X15" s="53">
        <f t="shared" si="3"/>
        <v>0.33478564516129034</v>
      </c>
    </row>
    <row r="16" spans="1:24" ht="30.75" customHeight="1" x14ac:dyDescent="0.2">
      <c r="A16" s="47" t="str">
        <f>+'[1]Access-Ago'!A16</f>
        <v>12101</v>
      </c>
      <c r="B16" s="48" t="str">
        <f>+'[1]Access-Ago'!B16</f>
        <v>JUSTICA FEDERAL DE PRIMEIRO GRAU</v>
      </c>
      <c r="C16" s="47" t="str">
        <f>CONCATENATE('[1]Access-Ago'!C16,".",'[1]Access-Ago'!D16)</f>
        <v>02.122</v>
      </c>
      <c r="D16" s="47" t="str">
        <f>CONCATENATE('[1]Access-Ago'!E16,".",'[1]Access-Ago'!G16)</f>
        <v>0033.219Z</v>
      </c>
      <c r="E16" s="48" t="str">
        <f>+'[1]Access-Ago'!F16</f>
        <v>PROGRAMA DE GESTAO E MANUTENCAO DO PODER JUDICIARIO</v>
      </c>
      <c r="F16" s="48" t="str">
        <f>+'[1]Access-Ago'!H16</f>
        <v>CONSERVACAO E RECUPERACAO DE ATIVOS DE INFRAESTRUTURA DA UNI</v>
      </c>
      <c r="G16" s="47" t="str">
        <f>IF('[1]Access-Ago'!I16="1","F","S")</f>
        <v>F</v>
      </c>
      <c r="H16" s="47" t="str">
        <f>+'[1]Access-Ago'!J16</f>
        <v>0100</v>
      </c>
      <c r="I16" s="48" t="str">
        <f>+'[1]Access-Ago'!K16</f>
        <v>RECURSOS PRIMARIOS DE LIVRE APLICACAO</v>
      </c>
      <c r="J16" s="47" t="str">
        <f>+'[1]Access-Ago'!L16</f>
        <v>4</v>
      </c>
      <c r="K16" s="52"/>
      <c r="L16" s="52"/>
      <c r="M16" s="52"/>
      <c r="N16" s="50">
        <v>0</v>
      </c>
      <c r="O16" s="52"/>
      <c r="P16" s="52">
        <f>'[1]Access-Ago'!M16</f>
        <v>8390510</v>
      </c>
      <c r="Q16" s="52">
        <f>'[1]Access-Ago'!N16-'[1]Access-Ago'!O16</f>
        <v>0</v>
      </c>
      <c r="R16" s="52">
        <f t="shared" si="0"/>
        <v>8390510</v>
      </c>
      <c r="S16" s="52">
        <f>'[1]Access-Ago'!P16</f>
        <v>1871193.89</v>
      </c>
      <c r="T16" s="53">
        <f t="shared" si="1"/>
        <v>0.22301312911849219</v>
      </c>
      <c r="U16" s="52">
        <f>'[1]Access-Ago'!Q16</f>
        <v>772096.76</v>
      </c>
      <c r="V16" s="53">
        <f t="shared" si="2"/>
        <v>9.2020241916164813E-2</v>
      </c>
      <c r="W16" s="52">
        <f>'[1]Access-Ago'!R16</f>
        <v>772096.76</v>
      </c>
      <c r="X16" s="53">
        <f t="shared" si="3"/>
        <v>9.2020241916164813E-2</v>
      </c>
    </row>
    <row r="17" spans="1:24" ht="30.75" customHeight="1" x14ac:dyDescent="0.2">
      <c r="A17" s="47" t="str">
        <f>+'[1]Access-Ago'!A17</f>
        <v>12101</v>
      </c>
      <c r="B17" s="48" t="str">
        <f>+'[1]Access-Ago'!B17</f>
        <v>JUSTICA FEDERAL DE PRIMEIRO GRAU</v>
      </c>
      <c r="C17" s="47" t="str">
        <f>CONCATENATE('[1]Access-Ago'!C17,".",'[1]Access-Ago'!D17)</f>
        <v>02.131</v>
      </c>
      <c r="D17" s="47" t="str">
        <f>CONCATENATE('[1]Access-Ago'!E17,".",'[1]Access-Ago'!G17)</f>
        <v>0033.219I</v>
      </c>
      <c r="E17" s="48" t="str">
        <f>+'[1]Access-Ago'!F17</f>
        <v>PROGRAMA DE GESTAO E MANUTENCAO DO PODER JUDICIARIO</v>
      </c>
      <c r="F17" s="48" t="str">
        <f>+'[1]Access-Ago'!H17</f>
        <v>PUBLICIDADE INSTITUCIONAL E DE UTILIDADE PUBLICA</v>
      </c>
      <c r="G17" s="47" t="str">
        <f>IF('[1]Access-Ago'!I17="1","F","S")</f>
        <v>F</v>
      </c>
      <c r="H17" s="47" t="str">
        <f>+'[1]Access-Ago'!J17</f>
        <v>0100</v>
      </c>
      <c r="I17" s="48" t="str">
        <f>+'[1]Access-Ago'!K17</f>
        <v>RECURSOS PRIMARIOS DE LIVRE APLICACAO</v>
      </c>
      <c r="J17" s="47" t="str">
        <f>+'[1]Access-Ago'!L17</f>
        <v>3</v>
      </c>
      <c r="K17" s="52"/>
      <c r="L17" s="52"/>
      <c r="M17" s="52"/>
      <c r="N17" s="50">
        <v>0</v>
      </c>
      <c r="O17" s="52"/>
      <c r="P17" s="52">
        <f>'[1]Access-Ago'!M17</f>
        <v>40300</v>
      </c>
      <c r="Q17" s="52">
        <f>'[1]Access-Ago'!N17-'[1]Access-Ago'!O17</f>
        <v>0</v>
      </c>
      <c r="R17" s="52">
        <f t="shared" si="0"/>
        <v>40300</v>
      </c>
      <c r="S17" s="52">
        <f>'[1]Access-Ago'!P17</f>
        <v>0</v>
      </c>
      <c r="T17" s="53">
        <f t="shared" si="1"/>
        <v>0</v>
      </c>
      <c r="U17" s="52">
        <f>'[1]Access-Ago'!Q17</f>
        <v>0</v>
      </c>
      <c r="V17" s="53">
        <f t="shared" si="2"/>
        <v>0</v>
      </c>
      <c r="W17" s="52">
        <f>'[1]Access-Ago'!R17</f>
        <v>0</v>
      </c>
      <c r="X17" s="53">
        <f t="shared" si="3"/>
        <v>0</v>
      </c>
    </row>
    <row r="18" spans="1:24" ht="30.75" customHeight="1" x14ac:dyDescent="0.2">
      <c r="A18" s="47" t="str">
        <f>+'[1]Access-Ago'!A18</f>
        <v>12101</v>
      </c>
      <c r="B18" s="48" t="str">
        <f>+'[1]Access-Ago'!B18</f>
        <v>JUSTICA FEDERAL DE PRIMEIRO GRAU</v>
      </c>
      <c r="C18" s="47" t="str">
        <f>CONCATENATE('[1]Access-Ago'!C18,".",'[1]Access-Ago'!D18)</f>
        <v>02.301</v>
      </c>
      <c r="D18" s="47" t="str">
        <f>CONCATENATE('[1]Access-Ago'!E18,".",'[1]Access-Ago'!G18)</f>
        <v>0033.2004</v>
      </c>
      <c r="E18" s="48" t="str">
        <f>+'[1]Access-Ago'!F18</f>
        <v>PROGRAMA DE GESTAO E MANUTENCAO DO PODER JUDICIARIO</v>
      </c>
      <c r="F18" s="48" t="str">
        <f>+'[1]Access-Ago'!H18</f>
        <v>ASSISTENCIA MEDICA E ODONTOLOGICA AOS SERVIDORES CIVIS, EMPR</v>
      </c>
      <c r="G18" s="47" t="str">
        <f>IF('[1]Access-Ago'!I18="1","F","S")</f>
        <v>S</v>
      </c>
      <c r="H18" s="47" t="str">
        <f>+'[1]Access-Ago'!J18</f>
        <v>0100</v>
      </c>
      <c r="I18" s="48" t="str">
        <f>+'[1]Access-Ago'!K18</f>
        <v>RECURSOS PRIMARIOS DE LIVRE APLICACAO</v>
      </c>
      <c r="J18" s="47" t="str">
        <f>+'[1]Access-Ago'!L18</f>
        <v>3</v>
      </c>
      <c r="K18" s="52"/>
      <c r="L18" s="52"/>
      <c r="M18" s="52"/>
      <c r="N18" s="50">
        <v>0</v>
      </c>
      <c r="O18" s="52"/>
      <c r="P18" s="52">
        <f>'[1]Access-Ago'!M18</f>
        <v>16282959</v>
      </c>
      <c r="Q18" s="52">
        <f>'[1]Access-Ago'!N18-'[1]Access-Ago'!O18</f>
        <v>0</v>
      </c>
      <c r="R18" s="52">
        <f t="shared" si="0"/>
        <v>16282959</v>
      </c>
      <c r="S18" s="52">
        <f>'[1]Access-Ago'!P18</f>
        <v>2811946.97</v>
      </c>
      <c r="T18" s="53">
        <f t="shared" si="1"/>
        <v>0.17269262730441071</v>
      </c>
      <c r="U18" s="52">
        <f>'[1]Access-Ago'!Q18</f>
        <v>0</v>
      </c>
      <c r="V18" s="53">
        <f t="shared" si="2"/>
        <v>0</v>
      </c>
      <c r="W18" s="52">
        <f>'[1]Access-Ago'!R18</f>
        <v>0</v>
      </c>
      <c r="X18" s="53">
        <f t="shared" si="3"/>
        <v>0</v>
      </c>
    </row>
    <row r="19" spans="1:24" ht="30.75" customHeight="1" x14ac:dyDescent="0.2">
      <c r="A19" s="47" t="str">
        <f>+'[1]Access-Ago'!A19</f>
        <v>12101</v>
      </c>
      <c r="B19" s="48" t="str">
        <f>+'[1]Access-Ago'!B19</f>
        <v>JUSTICA FEDERAL DE PRIMEIRO GRAU</v>
      </c>
      <c r="C19" s="47" t="str">
        <f>CONCATENATE('[1]Access-Ago'!C19,".",'[1]Access-Ago'!D19)</f>
        <v>02.301</v>
      </c>
      <c r="D19" s="47" t="str">
        <f>CONCATENATE('[1]Access-Ago'!E19,".",'[1]Access-Ago'!G19)</f>
        <v>0033.2004</v>
      </c>
      <c r="E19" s="48" t="str">
        <f>+'[1]Access-Ago'!F19</f>
        <v>PROGRAMA DE GESTAO E MANUTENCAO DO PODER JUDICIARIO</v>
      </c>
      <c r="F19" s="48" t="str">
        <f>+'[1]Access-Ago'!H19</f>
        <v>ASSISTENCIA MEDICA E ODONTOLOGICA AOS SERVIDORES CIVIS, EMPR</v>
      </c>
      <c r="G19" s="47" t="str">
        <f>IF('[1]Access-Ago'!I19="1","F","S")</f>
        <v>S</v>
      </c>
      <c r="H19" s="47" t="str">
        <f>+'[1]Access-Ago'!J19</f>
        <v>0151</v>
      </c>
      <c r="I19" s="48" t="str">
        <f>+'[1]Access-Ago'!K19</f>
        <v>RECURSOS LIVRES DA SEGURIDADE SOCIAL</v>
      </c>
      <c r="J19" s="47" t="str">
        <f>+'[1]Access-Ago'!L19</f>
        <v>3</v>
      </c>
      <c r="K19" s="52"/>
      <c r="L19" s="52"/>
      <c r="M19" s="52"/>
      <c r="N19" s="50">
        <v>0</v>
      </c>
      <c r="O19" s="52"/>
      <c r="P19" s="52">
        <f>'[1]Access-Ago'!M19</f>
        <v>0</v>
      </c>
      <c r="Q19" s="52">
        <f>'[1]Access-Ago'!N19-'[1]Access-Ago'!O19</f>
        <v>0</v>
      </c>
      <c r="R19" s="52">
        <f t="shared" si="0"/>
        <v>0</v>
      </c>
      <c r="S19" s="52">
        <f>'[1]Access-Ago'!P19</f>
        <v>0</v>
      </c>
      <c r="T19" s="53">
        <f t="shared" si="1"/>
        <v>0</v>
      </c>
      <c r="U19" s="52">
        <f>'[1]Access-Ago'!Q19</f>
        <v>0</v>
      </c>
      <c r="V19" s="53">
        <f t="shared" si="2"/>
        <v>0</v>
      </c>
      <c r="W19" s="52">
        <f>'[1]Access-Ago'!R19</f>
        <v>0</v>
      </c>
      <c r="X19" s="53">
        <f t="shared" si="3"/>
        <v>0</v>
      </c>
    </row>
    <row r="20" spans="1:24" ht="30.75" customHeight="1" x14ac:dyDescent="0.2">
      <c r="A20" s="47" t="str">
        <f>+'[1]Access-Ago'!A20</f>
        <v>12101</v>
      </c>
      <c r="B20" s="48" t="str">
        <f>+'[1]Access-Ago'!B20</f>
        <v>JUSTICA FEDERAL DE PRIMEIRO GRAU</v>
      </c>
      <c r="C20" s="47" t="str">
        <f>CONCATENATE('[1]Access-Ago'!C20,".",'[1]Access-Ago'!D20)</f>
        <v>02.301</v>
      </c>
      <c r="D20" s="47" t="str">
        <f>CONCATENATE('[1]Access-Ago'!E20,".",'[1]Access-Ago'!G20)</f>
        <v>0033.2004</v>
      </c>
      <c r="E20" s="48" t="str">
        <f>+'[1]Access-Ago'!F20</f>
        <v>PROGRAMA DE GESTAO E MANUTENCAO DO PODER JUDICIARIO</v>
      </c>
      <c r="F20" s="48" t="str">
        <f>+'[1]Access-Ago'!H20</f>
        <v>ASSISTENCIA MEDICA E ODONTOLOGICA AOS SERVIDORES CIVIS, EMPR</v>
      </c>
      <c r="G20" s="47" t="str">
        <f>IF('[1]Access-Ago'!I20="1","F","S")</f>
        <v>S</v>
      </c>
      <c r="H20" s="47" t="str">
        <f>+'[1]Access-Ago'!J20</f>
        <v>0188</v>
      </c>
      <c r="I20" s="48" t="str">
        <f>+'[1]Access-Ago'!K20</f>
        <v>RECURSOS FINANCEIROS DE LIVRE APLICACAO</v>
      </c>
      <c r="J20" s="47" t="str">
        <f>+'[1]Access-Ago'!L20</f>
        <v>3</v>
      </c>
      <c r="K20" s="52"/>
      <c r="L20" s="52"/>
      <c r="M20" s="52"/>
      <c r="N20" s="50">
        <v>0</v>
      </c>
      <c r="O20" s="52"/>
      <c r="P20" s="52">
        <f>'[1]Access-Ago'!M20</f>
        <v>44740742</v>
      </c>
      <c r="Q20" s="52">
        <f>'[1]Access-Ago'!N20-'[1]Access-Ago'!O20</f>
        <v>0</v>
      </c>
      <c r="R20" s="52">
        <f t="shared" si="0"/>
        <v>44740742</v>
      </c>
      <c r="S20" s="52">
        <f>'[1]Access-Ago'!P20</f>
        <v>44464517</v>
      </c>
      <c r="T20" s="53">
        <f t="shared" si="1"/>
        <v>0.99382609702807345</v>
      </c>
      <c r="U20" s="52">
        <f>'[1]Access-Ago'!Q20</f>
        <v>22967212.780000001</v>
      </c>
      <c r="V20" s="53">
        <f t="shared" si="2"/>
        <v>0.51334000629672172</v>
      </c>
      <c r="W20" s="52">
        <f>'[1]Access-Ago'!R20</f>
        <v>19378420.77</v>
      </c>
      <c r="X20" s="53">
        <f t="shared" si="3"/>
        <v>0.43312694210569863</v>
      </c>
    </row>
    <row r="21" spans="1:24" ht="30.75" customHeight="1" x14ac:dyDescent="0.2">
      <c r="A21" s="47" t="str">
        <f>+'[1]Access-Ago'!A21</f>
        <v>12101</v>
      </c>
      <c r="B21" s="48" t="str">
        <f>+'[1]Access-Ago'!B21</f>
        <v>JUSTICA FEDERAL DE PRIMEIRO GRAU</v>
      </c>
      <c r="C21" s="47" t="str">
        <f>CONCATENATE('[1]Access-Ago'!C21,".",'[1]Access-Ago'!D21)</f>
        <v>02.301</v>
      </c>
      <c r="D21" s="47" t="str">
        <f>CONCATENATE('[1]Access-Ago'!E21,".",'[1]Access-Ago'!G21)</f>
        <v>0033.212B</v>
      </c>
      <c r="E21" s="48" t="str">
        <f>+'[1]Access-Ago'!F21</f>
        <v>PROGRAMA DE GESTAO E MANUTENCAO DO PODER JUDICIARIO</v>
      </c>
      <c r="F21" s="48" t="str">
        <f>+'[1]Access-Ago'!H21</f>
        <v>BENEFICIOS OBRIGATORIOS AOS SERVIDORES CIVIS, EMPREGADOS, MI</v>
      </c>
      <c r="G21" s="47" t="str">
        <f>IF('[1]Access-Ago'!I21="1","F","S")</f>
        <v>F</v>
      </c>
      <c r="H21" s="47" t="str">
        <f>+'[1]Access-Ago'!J21</f>
        <v>0100</v>
      </c>
      <c r="I21" s="48" t="str">
        <f>+'[1]Access-Ago'!K21</f>
        <v>RECURSOS PRIMARIOS DE LIVRE APLICACAO</v>
      </c>
      <c r="J21" s="47" t="str">
        <f>+'[1]Access-Ago'!L21</f>
        <v>3</v>
      </c>
      <c r="K21" s="52"/>
      <c r="L21" s="52"/>
      <c r="M21" s="52"/>
      <c r="N21" s="50">
        <v>0</v>
      </c>
      <c r="O21" s="52"/>
      <c r="P21" s="52">
        <f>'[1]Access-Ago'!M21</f>
        <v>55985335.649999999</v>
      </c>
      <c r="Q21" s="52">
        <f>'[1]Access-Ago'!N21-'[1]Access-Ago'!O21</f>
        <v>0</v>
      </c>
      <c r="R21" s="52">
        <f t="shared" si="0"/>
        <v>55985335.649999999</v>
      </c>
      <c r="S21" s="52">
        <f>'[1]Access-Ago'!P21</f>
        <v>54840687.039999999</v>
      </c>
      <c r="T21" s="53">
        <f t="shared" si="1"/>
        <v>0.97955449231999026</v>
      </c>
      <c r="U21" s="52">
        <f>'[1]Access-Ago'!Q21</f>
        <v>36184711.469999999</v>
      </c>
      <c r="V21" s="53">
        <f t="shared" si="2"/>
        <v>0.64632481077212223</v>
      </c>
      <c r="W21" s="52">
        <f>'[1]Access-Ago'!R21</f>
        <v>36184711.469999999</v>
      </c>
      <c r="X21" s="53">
        <f t="shared" si="3"/>
        <v>0.64632481077212223</v>
      </c>
    </row>
    <row r="22" spans="1:24" ht="30.75" customHeight="1" x14ac:dyDescent="0.2">
      <c r="A22" s="47" t="str">
        <f>+'[1]Access-Ago'!A22</f>
        <v>12101</v>
      </c>
      <c r="B22" s="48" t="str">
        <f>+'[1]Access-Ago'!B22</f>
        <v>JUSTICA FEDERAL DE PRIMEIRO GRAU</v>
      </c>
      <c r="C22" s="47" t="str">
        <f>CONCATENATE('[1]Access-Ago'!C22,".",'[1]Access-Ago'!D22)</f>
        <v>02.846</v>
      </c>
      <c r="D22" s="47" t="str">
        <f>CONCATENATE('[1]Access-Ago'!E22,".",'[1]Access-Ago'!G22)</f>
        <v>0033.09HB</v>
      </c>
      <c r="E22" s="48" t="str">
        <f>+'[1]Access-Ago'!F22</f>
        <v>PROGRAMA DE GESTAO E MANUTENCAO DO PODER JUDICIARIO</v>
      </c>
      <c r="F22" s="48" t="str">
        <f>+'[1]Access-Ago'!H22</f>
        <v>CONTRIBUICAO DA UNIAO, DE SUAS AUTARQUIAS E FUNDACOES PARA O</v>
      </c>
      <c r="G22" s="47" t="str">
        <f>IF('[1]Access-Ago'!I22="1","F","S")</f>
        <v>F</v>
      </c>
      <c r="H22" s="47" t="str">
        <f>+'[1]Access-Ago'!J22</f>
        <v>0100</v>
      </c>
      <c r="I22" s="48" t="str">
        <f>+'[1]Access-Ago'!K22</f>
        <v>RECURSOS PRIMARIOS DE LIVRE APLICACAO</v>
      </c>
      <c r="J22" s="47" t="str">
        <f>+'[1]Access-Ago'!L22</f>
        <v>1</v>
      </c>
      <c r="K22" s="52"/>
      <c r="L22" s="52"/>
      <c r="M22" s="52"/>
      <c r="N22" s="50">
        <v>0</v>
      </c>
      <c r="O22" s="52"/>
      <c r="P22" s="52">
        <f>'[1]Access-Ago'!M22</f>
        <v>145750639.83000001</v>
      </c>
      <c r="Q22" s="52">
        <f>'[1]Access-Ago'!N22-'[1]Access-Ago'!O22</f>
        <v>0</v>
      </c>
      <c r="R22" s="52">
        <f t="shared" si="0"/>
        <v>145750639.83000001</v>
      </c>
      <c r="S22" s="52">
        <f>'[1]Access-Ago'!P22</f>
        <v>145750639.83000001</v>
      </c>
      <c r="T22" s="53">
        <f t="shared" si="1"/>
        <v>1</v>
      </c>
      <c r="U22" s="52">
        <f>'[1]Access-Ago'!Q22</f>
        <v>145750639.83000001</v>
      </c>
      <c r="V22" s="53">
        <f t="shared" si="2"/>
        <v>1</v>
      </c>
      <c r="W22" s="52">
        <f>'[1]Access-Ago'!R22</f>
        <v>145750639.83000001</v>
      </c>
      <c r="X22" s="53">
        <f t="shared" si="3"/>
        <v>1</v>
      </c>
    </row>
    <row r="23" spans="1:24" ht="30.75" customHeight="1" x14ac:dyDescent="0.2">
      <c r="A23" s="47" t="str">
        <f>+'[1]Access-Ago'!A23</f>
        <v>12101</v>
      </c>
      <c r="B23" s="48" t="str">
        <f>+'[1]Access-Ago'!B23</f>
        <v>JUSTICA FEDERAL DE PRIMEIRO GRAU</v>
      </c>
      <c r="C23" s="47" t="str">
        <f>CONCATENATE('[1]Access-Ago'!C23,".",'[1]Access-Ago'!D23)</f>
        <v>09.272</v>
      </c>
      <c r="D23" s="47" t="str">
        <f>CONCATENATE('[1]Access-Ago'!E23,".",'[1]Access-Ago'!G23)</f>
        <v>0033.0181</v>
      </c>
      <c r="E23" s="48" t="str">
        <f>+'[1]Access-Ago'!F23</f>
        <v>PROGRAMA DE GESTAO E MANUTENCAO DO PODER JUDICIARIO</v>
      </c>
      <c r="F23" s="48" t="str">
        <f>+'[1]Access-Ago'!H23</f>
        <v>APOSENTADORIAS E PENSOES CIVIS DA UNIAO</v>
      </c>
      <c r="G23" s="47" t="str">
        <f>IF('[1]Access-Ago'!I23="1","F","S")</f>
        <v>S</v>
      </c>
      <c r="H23" s="47" t="str">
        <f>+'[1]Access-Ago'!J23</f>
        <v>0156</v>
      </c>
      <c r="I23" s="48" t="str">
        <f>+'[1]Access-Ago'!K23</f>
        <v>CONTRIB.DO SERV.PARA O PLANO SEG.SOC.SERV.PUB</v>
      </c>
      <c r="J23" s="47" t="str">
        <f>+'[1]Access-Ago'!L23</f>
        <v>1</v>
      </c>
      <c r="K23" s="52"/>
      <c r="L23" s="52"/>
      <c r="M23" s="52"/>
      <c r="N23" s="50">
        <v>0</v>
      </c>
      <c r="O23" s="52"/>
      <c r="P23" s="52">
        <f>'[1]Access-Ago'!M23</f>
        <v>173293968.43000001</v>
      </c>
      <c r="Q23" s="52">
        <f>'[1]Access-Ago'!N23-'[1]Access-Ago'!O23</f>
        <v>0</v>
      </c>
      <c r="R23" s="52">
        <f t="shared" si="0"/>
        <v>173293968.43000001</v>
      </c>
      <c r="S23" s="52">
        <f>'[1]Access-Ago'!P23</f>
        <v>173293968.43000001</v>
      </c>
      <c r="T23" s="53">
        <f t="shared" si="1"/>
        <v>1</v>
      </c>
      <c r="U23" s="52">
        <f>'[1]Access-Ago'!Q23</f>
        <v>173275971.41</v>
      </c>
      <c r="V23" s="53">
        <f t="shared" si="2"/>
        <v>0.99989614745300681</v>
      </c>
      <c r="W23" s="52">
        <f>'[1]Access-Ago'!R23</f>
        <v>172090645.56999999</v>
      </c>
      <c r="X23" s="53">
        <f t="shared" si="3"/>
        <v>0.99305617575209448</v>
      </c>
    </row>
    <row r="24" spans="1:24" ht="30.75" customHeight="1" x14ac:dyDescent="0.2">
      <c r="A24" s="47" t="str">
        <f>+'[1]Access-Ago'!A24</f>
        <v>12101</v>
      </c>
      <c r="B24" s="48" t="str">
        <f>+'[1]Access-Ago'!B24</f>
        <v>JUSTICA FEDERAL DE PRIMEIRO GRAU</v>
      </c>
      <c r="C24" s="47" t="str">
        <f>CONCATENATE('[1]Access-Ago'!C24,".",'[1]Access-Ago'!D24)</f>
        <v>09.272</v>
      </c>
      <c r="D24" s="47" t="str">
        <f>CONCATENATE('[1]Access-Ago'!E24,".",'[1]Access-Ago'!G24)</f>
        <v>0033.0181</v>
      </c>
      <c r="E24" s="48" t="str">
        <f>+'[1]Access-Ago'!F24</f>
        <v>PROGRAMA DE GESTAO E MANUTENCAO DO PODER JUDICIARIO</v>
      </c>
      <c r="F24" s="48" t="str">
        <f>+'[1]Access-Ago'!H24</f>
        <v>APOSENTADORIAS E PENSOES CIVIS DA UNIAO</v>
      </c>
      <c r="G24" s="47" t="str">
        <f>IF('[1]Access-Ago'!I24="1","F","S")</f>
        <v>S</v>
      </c>
      <c r="H24" s="47" t="str">
        <f>+'[1]Access-Ago'!J24</f>
        <v>0169</v>
      </c>
      <c r="I24" s="48" t="str">
        <f>+'[1]Access-Ago'!K24</f>
        <v>CONTR.PATRONAL PARA O PLANO SEG.SOC.SERV.PUB.</v>
      </c>
      <c r="J24" s="47" t="str">
        <f>+'[1]Access-Ago'!L24</f>
        <v>1</v>
      </c>
      <c r="K24" s="52"/>
      <c r="L24" s="52"/>
      <c r="M24" s="52"/>
      <c r="N24" s="50">
        <v>0</v>
      </c>
      <c r="O24" s="52"/>
      <c r="P24" s="52">
        <f>'[1]Access-Ago'!M24</f>
        <v>9234148.8000000007</v>
      </c>
      <c r="Q24" s="52">
        <f>'[1]Access-Ago'!N24-'[1]Access-Ago'!O24</f>
        <v>0</v>
      </c>
      <c r="R24" s="52">
        <f t="shared" si="0"/>
        <v>9234148.8000000007</v>
      </c>
      <c r="S24" s="52">
        <f>'[1]Access-Ago'!P24</f>
        <v>9234148.8000000007</v>
      </c>
      <c r="T24" s="53">
        <f t="shared" si="1"/>
        <v>1</v>
      </c>
      <c r="U24" s="52">
        <f>'[1]Access-Ago'!Q24</f>
        <v>9234148.8000000007</v>
      </c>
      <c r="V24" s="53">
        <f t="shared" si="2"/>
        <v>1</v>
      </c>
      <c r="W24" s="52">
        <f>'[1]Access-Ago'!R24</f>
        <v>8638903</v>
      </c>
      <c r="X24" s="53">
        <f t="shared" si="3"/>
        <v>0.93553863892684941</v>
      </c>
    </row>
    <row r="25" spans="1:24" ht="30.75" customHeight="1" x14ac:dyDescent="0.2">
      <c r="A25" s="47" t="str">
        <f>+'[1]Access-Ago'!A25</f>
        <v>12101</v>
      </c>
      <c r="B25" s="48" t="str">
        <f>+'[1]Access-Ago'!B25</f>
        <v>JUSTICA FEDERAL DE PRIMEIRO GRAU</v>
      </c>
      <c r="C25" s="47" t="str">
        <f>CONCATENATE('[1]Access-Ago'!C25,".",'[1]Access-Ago'!D25)</f>
        <v>28.846</v>
      </c>
      <c r="D25" s="47" t="str">
        <f>CONCATENATE('[1]Access-Ago'!E25,".",'[1]Access-Ago'!G25)</f>
        <v>0909.00S6</v>
      </c>
      <c r="E25" s="48" t="str">
        <f>+'[1]Access-Ago'!F25</f>
        <v>OPERACOES ESPECIAIS: OUTROS ENCARGOS ESPECIAIS</v>
      </c>
      <c r="F25" s="48" t="str">
        <f>+'[1]Access-Ago'!H25</f>
        <v>BENEFICIO ESPECIAL E DEMAIS COMPLEMENTACOES DE APOSENTADORIA</v>
      </c>
      <c r="G25" s="47" t="str">
        <f>IF('[1]Access-Ago'!I25="1","F","S")</f>
        <v>S</v>
      </c>
      <c r="H25" s="47" t="str">
        <f>+'[1]Access-Ago'!J25</f>
        <v>0100</v>
      </c>
      <c r="I25" s="48" t="str">
        <f>+'[1]Access-Ago'!K25</f>
        <v>RECURSOS PRIMARIOS DE LIVRE APLICACAO</v>
      </c>
      <c r="J25" s="47" t="str">
        <f>+'[1]Access-Ago'!L25</f>
        <v>1</v>
      </c>
      <c r="K25" s="52"/>
      <c r="L25" s="52"/>
      <c r="M25" s="52"/>
      <c r="N25" s="50">
        <v>0</v>
      </c>
      <c r="O25" s="52"/>
      <c r="P25" s="52">
        <f>'[1]Access-Ago'!M25</f>
        <v>98781.91</v>
      </c>
      <c r="Q25" s="52">
        <f>'[1]Access-Ago'!N25-'[1]Access-Ago'!O25</f>
        <v>0</v>
      </c>
      <c r="R25" s="52">
        <f t="shared" si="0"/>
        <v>98781.91</v>
      </c>
      <c r="S25" s="52">
        <f>'[1]Access-Ago'!P25</f>
        <v>98781.91</v>
      </c>
      <c r="T25" s="53">
        <f t="shared" si="1"/>
        <v>1</v>
      </c>
      <c r="U25" s="52">
        <f>'[1]Access-Ago'!Q25</f>
        <v>98781.91</v>
      </c>
      <c r="V25" s="53">
        <f t="shared" si="2"/>
        <v>1</v>
      </c>
      <c r="W25" s="52">
        <f>'[1]Access-Ago'!R25</f>
        <v>98781.91</v>
      </c>
      <c r="X25" s="53">
        <f t="shared" si="3"/>
        <v>1</v>
      </c>
    </row>
    <row r="26" spans="1:24" ht="30.75" customHeight="1" x14ac:dyDescent="0.2">
      <c r="A26" s="47" t="str">
        <f>+'[1]Access-Ago'!A26</f>
        <v>40201</v>
      </c>
      <c r="B26" s="48" t="str">
        <f>+'[1]Access-Ago'!B26</f>
        <v>INSTITUTO NACIONAL DO SEGURO SOCIAL - INSS</v>
      </c>
      <c r="C26" s="47" t="str">
        <f>CONCATENATE('[1]Access-Ago'!C26,".",'[1]Access-Ago'!D26)</f>
        <v>28.846</v>
      </c>
      <c r="D26" s="47" t="str">
        <f>CONCATENATE('[1]Access-Ago'!E26,".",'[1]Access-Ago'!G26)</f>
        <v>0901.00SA</v>
      </c>
      <c r="E26" s="48" t="str">
        <f>+'[1]Access-Ago'!F26</f>
        <v>OPERACOES ESPECIAIS: CUMPRIMENTO DE SENTENCAS JUDICIAIS</v>
      </c>
      <c r="F26" s="48" t="str">
        <f>+'[1]Access-Ago'!H26</f>
        <v>PAGAMENTO DE HONORARIOS PERICIAIS NAS ACOES EM QUE O INSS FI</v>
      </c>
      <c r="G26" s="47" t="str">
        <f>IF('[1]Access-Ago'!I26="1","F","S")</f>
        <v>S</v>
      </c>
      <c r="H26" s="47" t="str">
        <f>+'[1]Access-Ago'!J26</f>
        <v>0300</v>
      </c>
      <c r="I26" s="48" t="str">
        <f>+'[1]Access-Ago'!K26</f>
        <v>RECURSOS PRIMARIOS DE LIVRE APLICACAO</v>
      </c>
      <c r="J26" s="47" t="str">
        <f>+'[1]Access-Ago'!L26</f>
        <v>3</v>
      </c>
      <c r="K26" s="52"/>
      <c r="L26" s="52"/>
      <c r="M26" s="52"/>
      <c r="N26" s="50">
        <v>0</v>
      </c>
      <c r="O26" s="52"/>
      <c r="P26" s="52">
        <f>'[1]Access-Ago'!M26</f>
        <v>7507375</v>
      </c>
      <c r="Q26" s="52">
        <f>'[1]Access-Ago'!N26-'[1]Access-Ago'!O26</f>
        <v>0</v>
      </c>
      <c r="R26" s="52">
        <f t="shared" si="0"/>
        <v>7507375</v>
      </c>
      <c r="S26" s="52">
        <f>'[1]Access-Ago'!P26</f>
        <v>6563041.4299999997</v>
      </c>
      <c r="T26" s="53">
        <f t="shared" si="1"/>
        <v>0.87421254832747797</v>
      </c>
      <c r="U26" s="52">
        <f>'[1]Access-Ago'!Q26</f>
        <v>6557551.1200000001</v>
      </c>
      <c r="V26" s="53">
        <f t="shared" si="2"/>
        <v>0.87348122612764112</v>
      </c>
      <c r="W26" s="52">
        <f>'[1]Access-Ago'!R26</f>
        <v>6534221.1600000001</v>
      </c>
      <c r="X26" s="53">
        <f t="shared" si="3"/>
        <v>0.87037362060640378</v>
      </c>
    </row>
    <row r="27" spans="1:24" ht="30.75" customHeight="1" thickBot="1" x14ac:dyDescent="0.25">
      <c r="A27" s="47" t="str">
        <f>+'[1]Access-Ago'!A27</f>
        <v>63101</v>
      </c>
      <c r="B27" s="48" t="str">
        <f>+'[1]Access-Ago'!B27</f>
        <v>ADVOCACIA-GERAL DA UNIAO - AGU</v>
      </c>
      <c r="C27" s="47" t="str">
        <f>CONCATENATE('[1]Access-Ago'!C27,".",'[1]Access-Ago'!D27)</f>
        <v>03.092</v>
      </c>
      <c r="D27" s="47" t="str">
        <f>CONCATENATE('[1]Access-Ago'!E27,".",'[1]Access-Ago'!G27)</f>
        <v>4005.2674</v>
      </c>
      <c r="E27" s="48" t="str">
        <f>+'[1]Access-Ago'!F27</f>
        <v>PROTECAO JURIDICA DA UNIAO</v>
      </c>
      <c r="F27" s="48" t="str">
        <f>+'[1]Access-Ago'!H27</f>
        <v>REPRESENTACAO JUDICIAL E EXTRAJUDICIAL DA UNIAO E SUAS AUTAR</v>
      </c>
      <c r="G27" s="47" t="str">
        <f>IF('[1]Access-Ago'!I27="1","F","S")</f>
        <v>F</v>
      </c>
      <c r="H27" s="47" t="str">
        <f>+'[1]Access-Ago'!J27</f>
        <v>0100</v>
      </c>
      <c r="I27" s="48" t="str">
        <f>+'[1]Access-Ago'!K27</f>
        <v>RECURSOS PRIMARIOS DE LIVRE APLICACAO</v>
      </c>
      <c r="J27" s="47" t="str">
        <f>+'[1]Access-Ago'!L27</f>
        <v>3</v>
      </c>
      <c r="K27" s="52"/>
      <c r="L27" s="52"/>
      <c r="M27" s="52"/>
      <c r="N27" s="50">
        <v>0</v>
      </c>
      <c r="O27" s="52"/>
      <c r="P27" s="52">
        <f>'[1]Access-Ago'!M27</f>
        <v>0</v>
      </c>
      <c r="Q27" s="52">
        <f>'[1]Access-Ago'!N27-'[1]Access-Ago'!O27</f>
        <v>64647.88</v>
      </c>
      <c r="R27" s="52">
        <f t="shared" si="0"/>
        <v>64647.88</v>
      </c>
      <c r="S27" s="52">
        <f>'[1]Access-Ago'!P27</f>
        <v>0</v>
      </c>
      <c r="T27" s="53">
        <f t="shared" si="1"/>
        <v>0</v>
      </c>
      <c r="U27" s="52">
        <f>'[1]Access-Ago'!Q27</f>
        <v>0</v>
      </c>
      <c r="V27" s="53">
        <f t="shared" si="2"/>
        <v>0</v>
      </c>
      <c r="W27" s="52">
        <f>'[1]Access-Ago'!R27</f>
        <v>0</v>
      </c>
      <c r="X27" s="53">
        <f t="shared" si="3"/>
        <v>0</v>
      </c>
    </row>
    <row r="28" spans="1:24" ht="30.75" customHeight="1" thickBot="1" x14ac:dyDescent="0.25">
      <c r="A28" s="14" t="s">
        <v>48</v>
      </c>
      <c r="B28" s="54"/>
      <c r="C28" s="54"/>
      <c r="D28" s="54"/>
      <c r="E28" s="54"/>
      <c r="F28" s="54"/>
      <c r="G28" s="54"/>
      <c r="H28" s="54"/>
      <c r="I28" s="54"/>
      <c r="J28" s="15"/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6">
        <f>SUM(P10:P27)</f>
        <v>1350747628.1800001</v>
      </c>
      <c r="Q28" s="56">
        <f>SUM(Q10:Q27)</f>
        <v>-262182.99</v>
      </c>
      <c r="R28" s="56">
        <f>SUM(R10:R27)</f>
        <v>1350485445.1900001</v>
      </c>
      <c r="S28" s="56">
        <f>SUM(S10:S27)</f>
        <v>1303833979.72</v>
      </c>
      <c r="T28" s="57">
        <f t="shared" si="1"/>
        <v>0.9654557806334324</v>
      </c>
      <c r="U28" s="56">
        <f>SUM(U10:U27)</f>
        <v>1187963030.72</v>
      </c>
      <c r="V28" s="57">
        <f t="shared" si="2"/>
        <v>0.87965630059261046</v>
      </c>
      <c r="W28" s="56">
        <f>SUM(W10:W27)</f>
        <v>1175793289.5300002</v>
      </c>
      <c r="X28" s="57">
        <f t="shared" si="3"/>
        <v>0.87064491788327092</v>
      </c>
    </row>
    <row r="29" spans="1:24" ht="12.75" x14ac:dyDescent="0.2">
      <c r="A29" s="2" t="s">
        <v>49</v>
      </c>
      <c r="B29" s="2"/>
      <c r="C29" s="2"/>
      <c r="D29" s="2"/>
      <c r="E29" s="2"/>
      <c r="F29" s="2"/>
      <c r="G29" s="2"/>
      <c r="H29" s="3"/>
      <c r="I29" s="3"/>
      <c r="J29" s="3"/>
      <c r="K29" s="2"/>
      <c r="L29" s="2"/>
      <c r="M29" s="2"/>
      <c r="N29" s="2"/>
      <c r="O29" s="2"/>
      <c r="P29" s="2"/>
      <c r="Q29" s="2"/>
      <c r="R29" s="2"/>
      <c r="S29" s="2"/>
      <c r="T29" s="2"/>
      <c r="U29" s="4"/>
      <c r="V29" s="2"/>
      <c r="W29" s="4"/>
      <c r="X29" s="2"/>
    </row>
    <row r="30" spans="1:24" ht="12.75" x14ac:dyDescent="0.2">
      <c r="A30" s="2" t="s">
        <v>50</v>
      </c>
      <c r="B30" s="58"/>
      <c r="C30" s="2"/>
      <c r="D30" s="2"/>
      <c r="E30" s="2"/>
      <c r="F30" s="2"/>
      <c r="G30" s="2"/>
      <c r="H30" s="3"/>
      <c r="I30" s="3"/>
      <c r="J30" s="3"/>
      <c r="K30" s="2"/>
      <c r="L30" s="2"/>
      <c r="M30" s="2"/>
      <c r="N30" s="2"/>
      <c r="O30" s="2"/>
      <c r="P30" s="2"/>
      <c r="Q30" s="2"/>
      <c r="R30" s="2"/>
      <c r="S30" s="2"/>
      <c r="T30" s="2"/>
      <c r="U30" s="4"/>
      <c r="V30" s="2"/>
      <c r="W30" s="4"/>
      <c r="X30" s="2"/>
    </row>
  </sheetData>
  <mergeCells count="17">
    <mergeCell ref="A28:J28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Ago</vt:lpstr>
      <vt:lpstr>Ago!Area_de_impressao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IRUELA BUSTOS</dc:creator>
  <cp:lastModifiedBy>DOUGLAS IRUELA BUSTOS</cp:lastModifiedBy>
  <dcterms:created xsi:type="dcterms:W3CDTF">2022-09-20T21:56:49Z</dcterms:created>
  <dcterms:modified xsi:type="dcterms:W3CDTF">2022-09-20T21:57:18Z</dcterms:modified>
</cp:coreProperties>
</file>