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2 Fevereiro\Publicacao internet TRF\Anexo II\090017\"/>
    </mc:Choice>
  </mc:AlternateContent>
  <bookViews>
    <workbookView xWindow="0" yWindow="0" windowWidth="28800" windowHeight="13590"/>
  </bookViews>
  <sheets>
    <sheet name="Fev" sheetId="1" r:id="rId1"/>
  </sheets>
  <externalReferences>
    <externalReference r:id="rId2"/>
  </externalReferences>
  <definedNames>
    <definedName name="_xlnm.Print_Area" localSheetId="0">Fev!$A$1:$X$44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1" l="1"/>
  <c r="U41" i="1"/>
  <c r="S41" i="1"/>
  <c r="Q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S42" i="1" s="1"/>
  <c r="Q10" i="1"/>
  <c r="P10" i="1"/>
  <c r="P42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Q42" i="1" l="1"/>
  <c r="W42" i="1"/>
  <c r="U42" i="1"/>
  <c r="R12" i="1"/>
  <c r="R15" i="1"/>
  <c r="X15" i="1" s="1"/>
  <c r="R21" i="1"/>
  <c r="R24" i="1"/>
  <c r="R42" i="1" s="1"/>
  <c r="R27" i="1"/>
  <c r="X27" i="1" s="1"/>
  <c r="R30" i="1"/>
  <c r="X30" i="1" s="1"/>
  <c r="R33" i="1"/>
  <c r="X33" i="1" s="1"/>
  <c r="R36" i="1"/>
  <c r="X36" i="1" s="1"/>
  <c r="R39" i="1"/>
  <c r="T39" i="1" s="1"/>
  <c r="R18" i="1"/>
  <c r="X13" i="1"/>
  <c r="V13" i="1"/>
  <c r="T13" i="1"/>
  <c r="V12" i="1"/>
  <c r="T12" i="1"/>
  <c r="X12" i="1"/>
  <c r="V30" i="1"/>
  <c r="T30" i="1"/>
  <c r="V36" i="1"/>
  <c r="T36" i="1"/>
  <c r="V15" i="1"/>
  <c r="T15" i="1"/>
  <c r="X16" i="1"/>
  <c r="V16" i="1"/>
  <c r="T16" i="1"/>
  <c r="X19" i="1"/>
  <c r="V19" i="1"/>
  <c r="T19" i="1"/>
  <c r="X31" i="1"/>
  <c r="V31" i="1"/>
  <c r="T31" i="1"/>
  <c r="X34" i="1"/>
  <c r="V34" i="1"/>
  <c r="T34" i="1"/>
  <c r="X37" i="1"/>
  <c r="V37" i="1"/>
  <c r="T37" i="1"/>
  <c r="X40" i="1"/>
  <c r="V40" i="1"/>
  <c r="T40" i="1"/>
  <c r="X24" i="1"/>
  <c r="V24" i="1"/>
  <c r="T24" i="1"/>
  <c r="X22" i="1"/>
  <c r="V22" i="1"/>
  <c r="T22" i="1"/>
  <c r="X10" i="1"/>
  <c r="V10" i="1"/>
  <c r="T10" i="1"/>
  <c r="X28" i="1"/>
  <c r="V28" i="1"/>
  <c r="T28" i="1"/>
  <c r="X21" i="1"/>
  <c r="V21" i="1"/>
  <c r="T21" i="1"/>
  <c r="X25" i="1"/>
  <c r="V25" i="1"/>
  <c r="T25" i="1"/>
  <c r="V18" i="1"/>
  <c r="T18" i="1"/>
  <c r="X18" i="1"/>
  <c r="T11" i="1"/>
  <c r="X11" i="1"/>
  <c r="V11" i="1"/>
  <c r="X14" i="1"/>
  <c r="V14" i="1"/>
  <c r="T14" i="1"/>
  <c r="X17" i="1"/>
  <c r="V17" i="1"/>
  <c r="T17" i="1"/>
  <c r="T20" i="1"/>
  <c r="X20" i="1"/>
  <c r="V20" i="1"/>
  <c r="X23" i="1"/>
  <c r="V23" i="1"/>
  <c r="T23" i="1"/>
  <c r="T26" i="1"/>
  <c r="X26" i="1"/>
  <c r="V26" i="1"/>
  <c r="T29" i="1"/>
  <c r="X29" i="1"/>
  <c r="V29" i="1"/>
  <c r="T32" i="1"/>
  <c r="X32" i="1"/>
  <c r="V32" i="1"/>
  <c r="T35" i="1"/>
  <c r="X35" i="1"/>
  <c r="V35" i="1"/>
  <c r="T38" i="1"/>
  <c r="X38" i="1"/>
  <c r="V38" i="1"/>
  <c r="T41" i="1"/>
  <c r="X41" i="1"/>
  <c r="V41" i="1"/>
  <c r="V39" i="1" l="1"/>
  <c r="X39" i="1"/>
  <c r="T33" i="1"/>
  <c r="V33" i="1"/>
  <c r="T27" i="1"/>
  <c r="V27" i="1"/>
  <c r="V42" i="1"/>
  <c r="T42" i="1"/>
  <c r="X4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<sst xmlns="http://schemas.openxmlformats.org/spreadsheetml/2006/main" count="55" uniqueCount="51">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</sst>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theme="1" tint="0.14999847407452621"/>
      <name val="Arial"/>
      <family val="2"/>
    </font>
    <font>
      <sz val="10"/>
      <color rgb="FFC00000"/>
      <name val="Arial"/>
      <family val="2"/>
    </font>
    <font>
      <sz val="9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2" fillId="0" borderId="0" xfId="2"/>
    <xf numFmtId="0" fontId="4" fillId="0" borderId="0" xfId="2" applyFont="1" applyAlignment="1"/>
    <xf numFmtId="0" fontId="3" fillId="0" borderId="0" xfId="2" applyFont="1"/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164" fontId="5" fillId="0" borderId="14" xfId="5" applyNumberFormat="1" applyFont="1" applyFill="1" applyBorder="1" applyAlignment="1">
      <alignment horizontal="center" vertical="center" wrapText="1"/>
    </xf>
    <xf numFmtId="164" fontId="5" fillId="0" borderId="11" xfId="5" applyNumberFormat="1" applyFont="1" applyFill="1" applyBorder="1" applyAlignment="1">
      <alignment horizontal="center" vertical="center" wrapText="1"/>
    </xf>
    <xf numFmtId="166" fontId="5" fillId="0" borderId="11" xfId="6" applyNumberFormat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164" fontId="5" fillId="0" borderId="20" xfId="5" applyNumberFormat="1" applyFont="1" applyFill="1" applyBorder="1" applyAlignment="1">
      <alignment horizontal="center" vertical="center" wrapText="1"/>
    </xf>
    <xf numFmtId="166" fontId="5" fillId="0" borderId="19" xfId="6" applyNumberFormat="1" applyFont="1" applyFill="1" applyBorder="1" applyAlignment="1">
      <alignment horizontal="center" vertical="center" wrapText="1"/>
    </xf>
    <xf numFmtId="0" fontId="2" fillId="0" borderId="21" xfId="4" applyNumberFormat="1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22" xfId="4" applyNumberFormat="1" applyFont="1" applyFill="1" applyBorder="1" applyAlignment="1">
      <alignment vertical="center" wrapText="1"/>
    </xf>
    <xf numFmtId="0" fontId="2" fillId="0" borderId="21" xfId="4" applyNumberFormat="1" applyFont="1" applyFill="1" applyBorder="1" applyAlignment="1">
      <alignment vertical="center" wrapText="1"/>
    </xf>
    <xf numFmtId="166" fontId="5" fillId="0" borderId="21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23" xfId="6" applyNumberFormat="1" applyFont="1" applyBorder="1" applyAlignment="1">
      <alignment horizontal="right" vertical="center"/>
    </xf>
    <xf numFmtId="166" fontId="2" fillId="0" borderId="4" xfId="6" applyNumberFormat="1" applyFont="1" applyBorder="1" applyAlignment="1">
      <alignment horizontal="right" vertical="center"/>
    </xf>
    <xf numFmtId="164" fontId="2" fillId="0" borderId="4" xfId="5" applyNumberFormat="1" applyFont="1" applyBorder="1" applyAlignment="1">
      <alignment horizontal="right" vertical="center"/>
    </xf>
    <xf numFmtId="0" fontId="2" fillId="0" borderId="24" xfId="4" applyNumberFormat="1" applyFont="1" applyFill="1" applyBorder="1" applyAlignment="1">
      <alignment horizontal="center" vertical="center" wrapText="1"/>
    </xf>
    <xf numFmtId="0" fontId="2" fillId="0" borderId="24" xfId="4" applyNumberFormat="1" applyFont="1" applyFill="1" applyBorder="1" applyAlignment="1">
      <alignment horizontal="left" vertical="center" wrapText="1"/>
    </xf>
    <xf numFmtId="0" fontId="2" fillId="0" borderId="25" xfId="4" applyNumberFormat="1" applyFont="1" applyFill="1" applyBorder="1" applyAlignment="1">
      <alignment horizontal="left" vertical="center" wrapText="1"/>
    </xf>
    <xf numFmtId="166" fontId="5" fillId="0" borderId="24" xfId="6" applyNumberFormat="1" applyFont="1" applyBorder="1" applyAlignment="1">
      <alignment horizontal="right" vertical="center"/>
    </xf>
    <xf numFmtId="166" fontId="5" fillId="0" borderId="25" xfId="6" applyNumberFormat="1" applyFont="1" applyBorder="1" applyAlignment="1">
      <alignment horizontal="right" vertical="center"/>
    </xf>
    <xf numFmtId="166" fontId="2" fillId="0" borderId="24" xfId="6" applyNumberFormat="1" applyFont="1" applyBorder="1" applyAlignment="1">
      <alignment horizontal="right" vertical="center"/>
    </xf>
    <xf numFmtId="164" fontId="2" fillId="0" borderId="24" xfId="5" applyNumberFormat="1" applyFont="1" applyBorder="1" applyAlignment="1">
      <alignment horizontal="right" vertical="center"/>
    </xf>
    <xf numFmtId="0" fontId="5" fillId="0" borderId="26" xfId="4" applyFont="1" applyFill="1" applyBorder="1" applyAlignment="1">
      <alignment horizontal="center" vertical="center" wrapText="1"/>
    </xf>
    <xf numFmtId="166" fontId="5" fillId="0" borderId="27" xfId="6" applyNumberFormat="1" applyFont="1" applyFill="1" applyBorder="1" applyAlignment="1">
      <alignment horizontal="center" vertical="center" wrapText="1"/>
    </xf>
    <xf numFmtId="166" fontId="2" fillId="0" borderId="27" xfId="6" applyNumberFormat="1" applyFont="1" applyFill="1" applyBorder="1" applyAlignment="1">
      <alignment horizontal="right" vertical="center" wrapText="1"/>
    </xf>
    <xf numFmtId="164" fontId="2" fillId="0" borderId="27" xfId="5" applyNumberFormat="1" applyFont="1" applyBorder="1" applyAlignment="1">
      <alignment horizontal="right" vertical="center"/>
    </xf>
    <xf numFmtId="166" fontId="3" fillId="0" borderId="0" xfId="2" applyNumberFormat="1" applyFont="1" applyBorder="1"/>
    <xf numFmtId="0" fontId="4" fillId="0" borderId="0" xfId="2" applyFont="1" applyBorder="1"/>
    <xf numFmtId="166" fontId="3" fillId="0" borderId="0" xfId="2" applyNumberFormat="1" applyFont="1"/>
    <xf numFmtId="0" fontId="2" fillId="0" borderId="0" xfId="2" applyFont="1" applyAlignment="1">
      <alignment horizontal="right" vertical="center"/>
    </xf>
    <xf numFmtId="4" fontId="2" fillId="0" borderId="0" xfId="2" applyNumberFormat="1" applyFont="1" applyAlignment="1">
      <alignment vertical="center"/>
    </xf>
    <xf numFmtId="4" fontId="6" fillId="0" borderId="0" xfId="2" quotePrefix="1" applyNumberFormat="1" applyFont="1" applyAlignment="1">
      <alignment vertical="center"/>
    </xf>
    <xf numFmtId="167" fontId="7" fillId="0" borderId="0" xfId="2" applyNumberFormat="1" applyFont="1" applyAlignment="1">
      <alignment vertical="center"/>
    </xf>
    <xf numFmtId="43" fontId="8" fillId="0" borderId="0" xfId="1" quotePrefix="1" applyFont="1" applyAlignment="1">
      <alignment vertical="center"/>
    </xf>
    <xf numFmtId="0" fontId="2" fillId="0" borderId="0" xfId="2" applyFont="1" applyAlignment="1">
      <alignment vertical="center"/>
    </xf>
    <xf numFmtId="4" fontId="7" fillId="0" borderId="0" xfId="2" applyNumberFormat="1" applyFont="1" applyAlignment="1">
      <alignment vertical="center"/>
    </xf>
    <xf numFmtId="0" fontId="2" fillId="0" borderId="0" xfId="2" applyFont="1" applyAlignment="1">
      <alignment horizontal="right"/>
    </xf>
    <xf numFmtId="167" fontId="2" fillId="0" borderId="0" xfId="2" applyNumberFormat="1" applyFont="1"/>
    <xf numFmtId="0" fontId="3" fillId="0" borderId="0" xfId="2" applyFont="1" applyAlignment="1">
      <alignment horizontal="right"/>
    </xf>
    <xf numFmtId="0" fontId="2" fillId="0" borderId="0" xfId="2" applyAlignment="1">
      <alignment horizontal="right"/>
    </xf>
  </cellXfs>
  <cellStyles count="7">
    <cellStyle name="Normal" xfId="0" builtinId="0"/>
    <cellStyle name="Normal 12" xfId="2"/>
    <cellStyle name="Normal 2 8 3" xfId="4"/>
    <cellStyle name="Porcentagem 11 2" xfId="3"/>
    <cellStyle name="Porcentagem 2 3" xfId="5"/>
    <cellStyle name="Vírgula" xfId="1" builtinId="3"/>
    <cellStyle name="Vírgula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</sheetNames>
    <sheetDataSet>
      <sheetData sheetId="0"/>
      <sheetData sheetId="1"/>
      <sheetData sheetId="2"/>
      <sheetData sheetId="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494854</v>
          </cell>
          <cell r="N10">
            <v>0</v>
          </cell>
          <cell r="O10">
            <v>0</v>
          </cell>
          <cell r="P10">
            <v>493632</v>
          </cell>
          <cell r="Q10">
            <v>492276.5</v>
          </cell>
          <cell r="R10">
            <v>331318.24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25818398</v>
          </cell>
          <cell r="N11">
            <v>0</v>
          </cell>
          <cell r="O11">
            <v>0</v>
          </cell>
          <cell r="P11">
            <v>22790870.43</v>
          </cell>
          <cell r="Q11">
            <v>8352248.8499999996</v>
          </cell>
          <cell r="R11">
            <v>4133897.41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1027</v>
          </cell>
          <cell r="K12" t="str">
            <v>SERV.AFETOS AS ATIVID.ESPECIFICAS DA JUSTICA</v>
          </cell>
          <cell r="L12" t="str">
            <v>3</v>
          </cell>
          <cell r="M12">
            <v>6520980</v>
          </cell>
          <cell r="N12">
            <v>0</v>
          </cell>
          <cell r="O12">
            <v>0</v>
          </cell>
          <cell r="P12">
            <v>5078471.8899999997</v>
          </cell>
          <cell r="Q12">
            <v>1357977.17</v>
          </cell>
          <cell r="R12">
            <v>1036898.92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274515689</v>
          </cell>
          <cell r="N13">
            <v>0</v>
          </cell>
          <cell r="O13">
            <v>0</v>
          </cell>
          <cell r="P13">
            <v>274515689</v>
          </cell>
          <cell r="Q13">
            <v>274440739.75999999</v>
          </cell>
          <cell r="R13">
            <v>250780945.86000001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35666</v>
          </cell>
          <cell r="N14">
            <v>0</v>
          </cell>
          <cell r="O14">
            <v>0</v>
          </cell>
          <cell r="P14">
            <v>21868.14</v>
          </cell>
          <cell r="Q14">
            <v>13084.9</v>
          </cell>
          <cell r="R14">
            <v>13084.9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331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94815101</v>
          </cell>
          <cell r="N15">
            <v>0</v>
          </cell>
          <cell r="O15">
            <v>0</v>
          </cell>
          <cell r="P15">
            <v>92460737.790000007</v>
          </cell>
          <cell r="Q15">
            <v>7662763.25</v>
          </cell>
          <cell r="R15">
            <v>5176829.1100000003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212B</v>
          </cell>
          <cell r="H16" t="str">
            <v>BENEFICIOS OBRIGATORIOS AOS SERVIDORES CIVIS, EMPREGADOS, MI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83019785.060000002</v>
          </cell>
          <cell r="N16">
            <v>0</v>
          </cell>
          <cell r="O16">
            <v>0</v>
          </cell>
          <cell r="P16">
            <v>82736848.989999995</v>
          </cell>
          <cell r="Q16">
            <v>14667923.84</v>
          </cell>
          <cell r="R16">
            <v>14667923.84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846</v>
          </cell>
          <cell r="E17" t="str">
            <v>0033</v>
          </cell>
          <cell r="F17" t="str">
            <v>PROGRAMA DE GESTAO E MANUTENCAO DO PODER JUDICIARIO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39108766.399999999</v>
          </cell>
          <cell r="N17">
            <v>0</v>
          </cell>
          <cell r="O17">
            <v>0</v>
          </cell>
          <cell r="P17">
            <v>39108766.399999999</v>
          </cell>
          <cell r="Q17">
            <v>39108766.399999999</v>
          </cell>
          <cell r="R17">
            <v>39108766.399999999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09</v>
          </cell>
          <cell r="D18" t="str">
            <v>272</v>
          </cell>
          <cell r="E18" t="str">
            <v>0033</v>
          </cell>
          <cell r="F18" t="str">
            <v>PROGRAMA DE GESTAO E MANUTENCAO DO PODER JUDICIARIO</v>
          </cell>
          <cell r="G18" t="str">
            <v>0181</v>
          </cell>
          <cell r="H18" t="str">
            <v>APOSENTADORIAS E PENSOES CIVIS DA UNIAO</v>
          </cell>
          <cell r="I18" t="str">
            <v>2</v>
          </cell>
          <cell r="J18" t="str">
            <v>1056</v>
          </cell>
          <cell r="K18" t="str">
            <v>BENEFICIOS DO RPPS DA UNIAO</v>
          </cell>
          <cell r="L18" t="str">
            <v>1</v>
          </cell>
          <cell r="M18">
            <v>65956054.310000002</v>
          </cell>
          <cell r="N18">
            <v>0</v>
          </cell>
          <cell r="O18">
            <v>0</v>
          </cell>
          <cell r="P18">
            <v>65956054.310000002</v>
          </cell>
          <cell r="Q18">
            <v>65947881.399999999</v>
          </cell>
          <cell r="R18">
            <v>60459526.979999997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28</v>
          </cell>
          <cell r="D19" t="str">
            <v>846</v>
          </cell>
          <cell r="E19" t="str">
            <v>0909</v>
          </cell>
          <cell r="F19" t="str">
            <v>OPERACOES ESPECIAIS: OUTROS ENCARGOS ESPECIAIS</v>
          </cell>
          <cell r="G19" t="str">
            <v>00S6</v>
          </cell>
          <cell r="H19" t="str">
            <v>BENEFICIO ESPECIAL - LEI N. 12.618, DE 2012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481300.19</v>
          </cell>
          <cell r="N19">
            <v>0</v>
          </cell>
          <cell r="O19">
            <v>0</v>
          </cell>
          <cell r="P19">
            <v>481300.19</v>
          </cell>
          <cell r="Q19">
            <v>481300.19</v>
          </cell>
          <cell r="R19">
            <v>481300.19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00SA</v>
          </cell>
          <cell r="H20" t="str">
            <v>PAGAMENTO DE HONORARIOS PERICIAIS NAS ACOES EM QUE O INSS FI</v>
          </cell>
          <cell r="I20" t="str">
            <v>2</v>
          </cell>
          <cell r="J20" t="str">
            <v>1049</v>
          </cell>
          <cell r="K20" t="str">
            <v>REC.PROP.UO PARA APLIC. EM SEGURIDADE SOCIAL</v>
          </cell>
          <cell r="L20" t="str">
            <v>3</v>
          </cell>
          <cell r="M20">
            <v>5550804</v>
          </cell>
          <cell r="N20">
            <v>0</v>
          </cell>
          <cell r="O20">
            <v>0</v>
          </cell>
          <cell r="P20">
            <v>5547948</v>
          </cell>
          <cell r="Q20">
            <v>5546263.7599999998</v>
          </cell>
          <cell r="R20">
            <v>3425332.29</v>
          </cell>
        </row>
        <row r="21">
          <cell r="A21" t="str">
            <v>34101</v>
          </cell>
          <cell r="B21" t="str">
            <v>MINISTERIO PUBLICO FEDERAL</v>
          </cell>
          <cell r="C21" t="str">
            <v>03</v>
          </cell>
          <cell r="D21" t="str">
            <v>062</v>
          </cell>
          <cell r="E21" t="str">
            <v>0031</v>
          </cell>
          <cell r="F21" t="str">
            <v>PROGRAMA DE GESTAO E MANUTENCAO DO MINISTERIO PUBLICO</v>
          </cell>
          <cell r="G21" t="str">
            <v>4264</v>
          </cell>
          <cell r="H21" t="str">
            <v>DEFESA DO INTERESSE PUBLICO NO PROCESSO JUDICIARIO - MINISTE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0</v>
          </cell>
          <cell r="N21">
            <v>5774.24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63101</v>
          </cell>
          <cell r="B22" t="str">
            <v>ADVOCACIA-GERAL DA UNIAO - AGU</v>
          </cell>
          <cell r="C22" t="str">
            <v>03</v>
          </cell>
          <cell r="D22" t="str">
            <v>092</v>
          </cell>
          <cell r="E22" t="str">
            <v>4105</v>
          </cell>
          <cell r="F22" t="str">
            <v>DEFESA DA DEMOCRACIA E SEGURANCA JURIDICA PARA INOVACAOEM PO</v>
          </cell>
          <cell r="G22" t="str">
            <v>2674</v>
          </cell>
          <cell r="H22" t="str">
            <v>REPRESENTACAO JUDICIAL E EXTRAJUDICIAL DA UNIAO E SUAS AUTAR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0</v>
          </cell>
          <cell r="N22">
            <v>17147.28</v>
          </cell>
          <cell r="O22">
            <v>0</v>
          </cell>
          <cell r="P22">
            <v>17147.28</v>
          </cell>
          <cell r="Q22">
            <v>8573.64</v>
          </cell>
          <cell r="R22">
            <v>8573.64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tabSelected="1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45689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1" customFormat="1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13.5" thickBot="1" x14ac:dyDescent="0.25">
      <c r="A6" s="12"/>
      <c r="B6" s="12"/>
      <c r="C6" s="12"/>
      <c r="D6" s="12"/>
      <c r="E6" s="12"/>
      <c r="F6" s="12"/>
      <c r="G6" s="12"/>
      <c r="H6" s="13"/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4"/>
      <c r="V6" s="12"/>
      <c r="W6" s="14"/>
      <c r="X6" s="12"/>
    </row>
    <row r="7" spans="1:24" s="11" customFormat="1" ht="28.5" customHeight="1" thickBot="1" x14ac:dyDescent="0.25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7"/>
      <c r="K7" s="18" t="s">
        <v>8</v>
      </c>
      <c r="L7" s="19" t="s">
        <v>9</v>
      </c>
      <c r="M7" s="20"/>
      <c r="N7" s="18" t="s">
        <v>10</v>
      </c>
      <c r="O7" s="18" t="s">
        <v>11</v>
      </c>
      <c r="P7" s="15" t="s">
        <v>12</v>
      </c>
      <c r="Q7" s="17"/>
      <c r="R7" s="18" t="s">
        <v>13</v>
      </c>
      <c r="S7" s="15" t="s">
        <v>14</v>
      </c>
      <c r="T7" s="16"/>
      <c r="U7" s="16"/>
      <c r="V7" s="16"/>
      <c r="W7" s="16"/>
      <c r="X7" s="17"/>
    </row>
    <row r="8" spans="1:24" s="11" customFormat="1" ht="28.5" customHeight="1" x14ac:dyDescent="0.2">
      <c r="A8" s="21" t="s">
        <v>15</v>
      </c>
      <c r="B8" s="22"/>
      <c r="C8" s="23" t="s">
        <v>16</v>
      </c>
      <c r="D8" s="23" t="s">
        <v>17</v>
      </c>
      <c r="E8" s="24" t="s">
        <v>18</v>
      </c>
      <c r="F8" s="25"/>
      <c r="G8" s="23" t="s">
        <v>19</v>
      </c>
      <c r="H8" s="26" t="s">
        <v>20</v>
      </c>
      <c r="I8" s="27"/>
      <c r="J8" s="23" t="s">
        <v>21</v>
      </c>
      <c r="K8" s="28"/>
      <c r="L8" s="29" t="s">
        <v>22</v>
      </c>
      <c r="M8" s="29" t="s">
        <v>23</v>
      </c>
      <c r="N8" s="28"/>
      <c r="O8" s="28"/>
      <c r="P8" s="30" t="s">
        <v>24</v>
      </c>
      <c r="Q8" s="30" t="s">
        <v>25</v>
      </c>
      <c r="R8" s="28"/>
      <c r="S8" s="31" t="s">
        <v>26</v>
      </c>
      <c r="T8" s="32" t="s">
        <v>27</v>
      </c>
      <c r="U8" s="31" t="s">
        <v>28</v>
      </c>
      <c r="V8" s="33" t="s">
        <v>27</v>
      </c>
      <c r="W8" s="34" t="s">
        <v>29</v>
      </c>
      <c r="X8" s="33" t="s">
        <v>27</v>
      </c>
    </row>
    <row r="9" spans="1:24" s="11" customFormat="1" ht="28.5" customHeight="1" thickBot="1" x14ac:dyDescent="0.25">
      <c r="A9" s="35" t="s">
        <v>30</v>
      </c>
      <c r="B9" s="35" t="s">
        <v>31</v>
      </c>
      <c r="C9" s="36"/>
      <c r="D9" s="36"/>
      <c r="E9" s="37" t="s">
        <v>32</v>
      </c>
      <c r="F9" s="37" t="s">
        <v>33</v>
      </c>
      <c r="G9" s="36"/>
      <c r="H9" s="37" t="s">
        <v>30</v>
      </c>
      <c r="I9" s="37" t="s">
        <v>31</v>
      </c>
      <c r="J9" s="36"/>
      <c r="K9" s="35" t="s">
        <v>34</v>
      </c>
      <c r="L9" s="38" t="s">
        <v>35</v>
      </c>
      <c r="M9" s="38" t="s">
        <v>36</v>
      </c>
      <c r="N9" s="38" t="s">
        <v>37</v>
      </c>
      <c r="O9" s="38" t="s">
        <v>38</v>
      </c>
      <c r="P9" s="38" t="s">
        <v>39</v>
      </c>
      <c r="Q9" s="38" t="s">
        <v>40</v>
      </c>
      <c r="R9" s="35" t="s">
        <v>41</v>
      </c>
      <c r="S9" s="39" t="s">
        <v>42</v>
      </c>
      <c r="T9" s="40" t="s">
        <v>43</v>
      </c>
      <c r="U9" s="39" t="s">
        <v>44</v>
      </c>
      <c r="V9" s="40" t="s">
        <v>45</v>
      </c>
      <c r="W9" s="41" t="s">
        <v>46</v>
      </c>
      <c r="X9" s="40" t="s">
        <v>47</v>
      </c>
    </row>
    <row r="10" spans="1:24" s="11" customFormat="1" ht="28.5" customHeight="1" x14ac:dyDescent="0.2">
      <c r="A10" s="42" t="str">
        <f>+'[1]Access-Fev'!A10</f>
        <v>12101</v>
      </c>
      <c r="B10" s="43" t="str">
        <f>+'[1]Access-Fev'!B10</f>
        <v>JUSTICA FEDERAL DE PRIMEIRO GRAU</v>
      </c>
      <c r="C10" s="44" t="str">
        <f>CONCATENATE('[1]Access-Fev'!C10,".",'[1]Access-Fev'!D10)</f>
        <v>02.061</v>
      </c>
      <c r="D10" s="44" t="str">
        <f>CONCATENATE('[1]Access-Fev'!E10,".",'[1]Access-Fev'!G10)</f>
        <v>0033.4224</v>
      </c>
      <c r="E10" s="43" t="str">
        <f>+'[1]Access-Fev'!F10</f>
        <v>PROGRAMA DE GESTAO E MANUTENCAO DO PODER JUDICIARIO</v>
      </c>
      <c r="F10" s="45" t="str">
        <f>+'[1]Access-Fev'!H10</f>
        <v>ASSISTENCIA JURIDICA A PESSOAS CARENTES</v>
      </c>
      <c r="G10" s="42" t="str">
        <f>IF('[1]Access-Fev'!I10="1","F","S")</f>
        <v>F</v>
      </c>
      <c r="H10" s="42" t="str">
        <f>+'[1]Access-Fev'!J10</f>
        <v>1000</v>
      </c>
      <c r="I10" s="46" t="str">
        <f>+'[1]Access-Fev'!K10</f>
        <v>RECURSOS LIVRES DA UNIAO</v>
      </c>
      <c r="J10" s="42" t="str">
        <f>+'[1]Access-Fev'!L10</f>
        <v>3</v>
      </c>
      <c r="K10" s="47"/>
      <c r="L10" s="48"/>
      <c r="M10" s="48"/>
      <c r="N10" s="49">
        <f>K10+L10-M10</f>
        <v>0</v>
      </c>
      <c r="O10" s="47">
        <v>0</v>
      </c>
      <c r="P10" s="50">
        <f>'[1]Access-Fev'!M10</f>
        <v>494854</v>
      </c>
      <c r="Q10" s="50">
        <f>'[1]Access-Fev'!N10-'[1]Access-Fev'!O10</f>
        <v>0</v>
      </c>
      <c r="R10" s="50">
        <f>N10-O10+P10+Q10</f>
        <v>494854</v>
      </c>
      <c r="S10" s="50">
        <f>'[1]Access-Fev'!P10</f>
        <v>493632</v>
      </c>
      <c r="T10" s="51">
        <f>IF(R10&gt;0,S10/R10,0)</f>
        <v>0.99753058477854073</v>
      </c>
      <c r="U10" s="50">
        <f>'[1]Access-Fev'!Q10</f>
        <v>492276.5</v>
      </c>
      <c r="V10" s="51">
        <f>IF(R10&gt;0,U10/R10,0)</f>
        <v>0.9947913930169302</v>
      </c>
      <c r="W10" s="50">
        <f>'[1]Access-Fev'!R10</f>
        <v>331318.24</v>
      </c>
      <c r="X10" s="51">
        <f>IF(R10&gt;0,W10/R10,0)</f>
        <v>0.66952725450334849</v>
      </c>
    </row>
    <row r="11" spans="1:24" s="11" customFormat="1" ht="28.5" customHeight="1" x14ac:dyDescent="0.2">
      <c r="A11" s="52" t="str">
        <f>+'[1]Access-Fev'!A11</f>
        <v>12101</v>
      </c>
      <c r="B11" s="53" t="str">
        <f>+'[1]Access-Fev'!B11</f>
        <v>JUSTICA FEDERAL DE PRIMEIRO GRAU</v>
      </c>
      <c r="C11" s="52" t="str">
        <f>CONCATENATE('[1]Access-Fev'!C11,".",'[1]Access-Fev'!D11)</f>
        <v>02.061</v>
      </c>
      <c r="D11" s="52" t="str">
        <f>CONCATENATE('[1]Access-Fev'!E11,".",'[1]Access-Fev'!G11)</f>
        <v>0033.4257</v>
      </c>
      <c r="E11" s="53" t="str">
        <f>+'[1]Access-Fev'!F11</f>
        <v>PROGRAMA DE GESTAO E MANUTENCAO DO PODER JUDICIARIO</v>
      </c>
      <c r="F11" s="54" t="str">
        <f>+'[1]Access-Fev'!H11</f>
        <v>JULGAMENTO DE CAUSAS NA JUSTICA FEDERAL</v>
      </c>
      <c r="G11" s="52" t="str">
        <f>IF('[1]Access-Fev'!I11="1","F","S")</f>
        <v>F</v>
      </c>
      <c r="H11" s="52" t="str">
        <f>+'[1]Access-Fev'!J11</f>
        <v>1000</v>
      </c>
      <c r="I11" s="53" t="str">
        <f>+'[1]Access-Fev'!K11</f>
        <v>RECURSOS LIVRES DA UNIAO</v>
      </c>
      <c r="J11" s="52" t="str">
        <f>+'[1]Access-Fev'!L11</f>
        <v>3</v>
      </c>
      <c r="K11" s="55"/>
      <c r="L11" s="55"/>
      <c r="M11" s="55"/>
      <c r="N11" s="56">
        <f t="shared" ref="N11:N41" si="0">K11+L11-M11</f>
        <v>0</v>
      </c>
      <c r="O11" s="55">
        <v>0</v>
      </c>
      <c r="P11" s="57">
        <f>'[1]Access-Fev'!M11</f>
        <v>25818398</v>
      </c>
      <c r="Q11" s="57">
        <f>'[1]Access-Fev'!N11-'[1]Access-Fev'!O11</f>
        <v>0</v>
      </c>
      <c r="R11" s="57">
        <f t="shared" ref="R11:R41" si="1">N11-O11+P11+Q11</f>
        <v>25818398</v>
      </c>
      <c r="S11" s="57">
        <f>'[1]Access-Fev'!P11</f>
        <v>22790870.43</v>
      </c>
      <c r="T11" s="58">
        <f t="shared" ref="T11:T42" si="2">IF(R11&gt;0,S11/R11,0)</f>
        <v>0.8827375900704606</v>
      </c>
      <c r="U11" s="57">
        <f>'[1]Access-Fev'!Q11</f>
        <v>8352248.8499999996</v>
      </c>
      <c r="V11" s="58">
        <f t="shared" ref="V11:V42" si="3">IF(R11&gt;0,U11/R11,0)</f>
        <v>0.32349988756080061</v>
      </c>
      <c r="W11" s="57">
        <f>'[1]Access-Fev'!R11</f>
        <v>4133897.41</v>
      </c>
      <c r="X11" s="58">
        <f t="shared" ref="X11:X42" si="4">IF(R11&gt;0,W11/R11,0)</f>
        <v>0.16011440407727853</v>
      </c>
    </row>
    <row r="12" spans="1:24" s="11" customFormat="1" ht="28.5" customHeight="1" x14ac:dyDescent="0.2">
      <c r="A12" s="52" t="str">
        <f>+'[1]Access-Fev'!A12</f>
        <v>12101</v>
      </c>
      <c r="B12" s="53" t="str">
        <f>+'[1]Access-Fev'!B12</f>
        <v>JUSTICA FEDERAL DE PRIMEIRO GRAU</v>
      </c>
      <c r="C12" s="52" t="str">
        <f>CONCATENATE('[1]Access-Fev'!C12,".",'[1]Access-Fev'!D12)</f>
        <v>02.061</v>
      </c>
      <c r="D12" s="52" t="str">
        <f>CONCATENATE('[1]Access-Fev'!E12,".",'[1]Access-Fev'!G12)</f>
        <v>0033.4257</v>
      </c>
      <c r="E12" s="53" t="str">
        <f>+'[1]Access-Fev'!F12</f>
        <v>PROGRAMA DE GESTAO E MANUTENCAO DO PODER JUDICIARIO</v>
      </c>
      <c r="F12" s="53" t="str">
        <f>+'[1]Access-Fev'!H12</f>
        <v>JULGAMENTO DE CAUSAS NA JUSTICA FEDERAL</v>
      </c>
      <c r="G12" s="52" t="str">
        <f>IF('[1]Access-Fev'!I12="1","F","S")</f>
        <v>F</v>
      </c>
      <c r="H12" s="52" t="str">
        <f>+'[1]Access-Fev'!J12</f>
        <v>1027</v>
      </c>
      <c r="I12" s="53" t="str">
        <f>+'[1]Access-Fev'!K12</f>
        <v>SERV.AFETOS AS ATIVID.ESPECIFICAS DA JUSTICA</v>
      </c>
      <c r="J12" s="52" t="str">
        <f>+'[1]Access-Fev'!L12</f>
        <v>3</v>
      </c>
      <c r="K12" s="57"/>
      <c r="L12" s="57"/>
      <c r="M12" s="57"/>
      <c r="N12" s="55">
        <f t="shared" si="0"/>
        <v>0</v>
      </c>
      <c r="O12" s="57">
        <v>0</v>
      </c>
      <c r="P12" s="57">
        <f>'[1]Access-Fev'!M12</f>
        <v>6520980</v>
      </c>
      <c r="Q12" s="57">
        <f>'[1]Access-Fev'!N12-'[1]Access-Fev'!O12</f>
        <v>0</v>
      </c>
      <c r="R12" s="57">
        <f t="shared" si="1"/>
        <v>6520980</v>
      </c>
      <c r="S12" s="57">
        <f>'[1]Access-Fev'!P12</f>
        <v>5078471.8899999997</v>
      </c>
      <c r="T12" s="58">
        <f t="shared" si="2"/>
        <v>0.7787896742514161</v>
      </c>
      <c r="U12" s="57">
        <f>'[1]Access-Fev'!Q12</f>
        <v>1357977.17</v>
      </c>
      <c r="V12" s="58">
        <f t="shared" si="3"/>
        <v>0.20824740606473258</v>
      </c>
      <c r="W12" s="57">
        <f>'[1]Access-Fev'!R12</f>
        <v>1036898.92</v>
      </c>
      <c r="X12" s="58">
        <f t="shared" si="4"/>
        <v>0.15900967645967323</v>
      </c>
    </row>
    <row r="13" spans="1:24" s="11" customFormat="1" ht="28.5" customHeight="1" x14ac:dyDescent="0.2">
      <c r="A13" s="52" t="str">
        <f>+'[1]Access-Fev'!A13</f>
        <v>12101</v>
      </c>
      <c r="B13" s="53" t="str">
        <f>+'[1]Access-Fev'!B13</f>
        <v>JUSTICA FEDERAL DE PRIMEIRO GRAU</v>
      </c>
      <c r="C13" s="52" t="str">
        <f>CONCATENATE('[1]Access-Fev'!C13,".",'[1]Access-Fev'!D13)</f>
        <v>02.122</v>
      </c>
      <c r="D13" s="52" t="str">
        <f>CONCATENATE('[1]Access-Fev'!E13,".",'[1]Access-Fev'!G13)</f>
        <v>0033.20TP</v>
      </c>
      <c r="E13" s="53" t="str">
        <f>+'[1]Access-Fev'!F13</f>
        <v>PROGRAMA DE GESTAO E MANUTENCAO DO PODER JUDICIARIO</v>
      </c>
      <c r="F13" s="53" t="str">
        <f>+'[1]Access-Fev'!H13</f>
        <v>ATIVOS CIVIS DA UNIAO</v>
      </c>
      <c r="G13" s="52" t="str">
        <f>IF('[1]Access-Fev'!I13="1","F","S")</f>
        <v>F</v>
      </c>
      <c r="H13" s="52" t="str">
        <f>+'[1]Access-Fev'!J13</f>
        <v>1000</v>
      </c>
      <c r="I13" s="53" t="str">
        <f>+'[1]Access-Fev'!K13</f>
        <v>RECURSOS LIVRES DA UNIAO</v>
      </c>
      <c r="J13" s="52" t="str">
        <f>+'[1]Access-Fev'!L13</f>
        <v>1</v>
      </c>
      <c r="K13" s="57"/>
      <c r="L13" s="57"/>
      <c r="M13" s="57"/>
      <c r="N13" s="55">
        <f t="shared" si="0"/>
        <v>0</v>
      </c>
      <c r="O13" s="57">
        <v>0</v>
      </c>
      <c r="P13" s="57">
        <f>'[1]Access-Fev'!M13</f>
        <v>274515689</v>
      </c>
      <c r="Q13" s="57">
        <f>'[1]Access-Fev'!N13-'[1]Access-Fev'!O13</f>
        <v>0</v>
      </c>
      <c r="R13" s="57">
        <f>N13-O13+P13+Q13</f>
        <v>274515689</v>
      </c>
      <c r="S13" s="57">
        <f>'[1]Access-Fev'!P13</f>
        <v>274515689</v>
      </c>
      <c r="T13" s="58">
        <f t="shared" si="2"/>
        <v>1</v>
      </c>
      <c r="U13" s="57">
        <f>'[1]Access-Fev'!Q13</f>
        <v>274440739.75999999</v>
      </c>
      <c r="V13" s="58">
        <f t="shared" si="3"/>
        <v>0.99972697647892905</v>
      </c>
      <c r="W13" s="57">
        <f>'[1]Access-Fev'!R13</f>
        <v>250780945.86000001</v>
      </c>
      <c r="X13" s="58">
        <f t="shared" si="4"/>
        <v>0.91353957500039285</v>
      </c>
    </row>
    <row r="14" spans="1:24" s="11" customFormat="1" ht="28.5" customHeight="1" x14ac:dyDescent="0.2">
      <c r="A14" s="52" t="str">
        <f>+'[1]Access-Fev'!A14</f>
        <v>12101</v>
      </c>
      <c r="B14" s="53" t="str">
        <f>+'[1]Access-Fev'!B14</f>
        <v>JUSTICA FEDERAL DE PRIMEIRO GRAU</v>
      </c>
      <c r="C14" s="52" t="str">
        <f>CONCATENATE('[1]Access-Fev'!C14,".",'[1]Access-Fev'!D14)</f>
        <v>02.122</v>
      </c>
      <c r="D14" s="52" t="str">
        <f>CONCATENATE('[1]Access-Fev'!E14,".",'[1]Access-Fev'!G14)</f>
        <v>0033.216H</v>
      </c>
      <c r="E14" s="53" t="str">
        <f>+'[1]Access-Fev'!F14</f>
        <v>PROGRAMA DE GESTAO E MANUTENCAO DO PODER JUDICIARIO</v>
      </c>
      <c r="F14" s="53" t="str">
        <f>+'[1]Access-Fev'!H14</f>
        <v>AJUDA DE CUSTO PARA MORADIA OU AUXILIO-MORADIA A AGENTES PUB</v>
      </c>
      <c r="G14" s="52" t="str">
        <f>IF('[1]Access-Fev'!I14="1","F","S")</f>
        <v>F</v>
      </c>
      <c r="H14" s="52" t="str">
        <f>+'[1]Access-Fev'!J14</f>
        <v>1000</v>
      </c>
      <c r="I14" s="53" t="str">
        <f>+'[1]Access-Fev'!K14</f>
        <v>RECURSOS LIVRES DA UNIAO</v>
      </c>
      <c r="J14" s="52" t="str">
        <f>+'[1]Access-Fev'!L14</f>
        <v>3</v>
      </c>
      <c r="K14" s="57"/>
      <c r="L14" s="57"/>
      <c r="M14" s="57"/>
      <c r="N14" s="55">
        <f t="shared" si="0"/>
        <v>0</v>
      </c>
      <c r="O14" s="57">
        <v>0</v>
      </c>
      <c r="P14" s="57">
        <f>'[1]Access-Fev'!M14</f>
        <v>35666</v>
      </c>
      <c r="Q14" s="57">
        <f>'[1]Access-Fev'!N14-'[1]Access-Fev'!O14</f>
        <v>0</v>
      </c>
      <c r="R14" s="57">
        <f t="shared" si="1"/>
        <v>35666</v>
      </c>
      <c r="S14" s="57">
        <f>'[1]Access-Fev'!P14</f>
        <v>21868.14</v>
      </c>
      <c r="T14" s="58">
        <f t="shared" si="2"/>
        <v>0.61313688106319741</v>
      </c>
      <c r="U14" s="57">
        <f>'[1]Access-Fev'!Q14</f>
        <v>13084.9</v>
      </c>
      <c r="V14" s="58">
        <f t="shared" si="3"/>
        <v>0.36687321258341277</v>
      </c>
      <c r="W14" s="57">
        <f>'[1]Access-Fev'!R14</f>
        <v>13084.9</v>
      </c>
      <c r="X14" s="58">
        <f t="shared" si="4"/>
        <v>0.36687321258341277</v>
      </c>
    </row>
    <row r="15" spans="1:24" s="11" customFormat="1" ht="28.5" customHeight="1" x14ac:dyDescent="0.2">
      <c r="A15" s="52" t="str">
        <f>+'[1]Access-Fev'!A15</f>
        <v>12101</v>
      </c>
      <c r="B15" s="53" t="str">
        <f>+'[1]Access-Fev'!B15</f>
        <v>JUSTICA FEDERAL DE PRIMEIRO GRAU</v>
      </c>
      <c r="C15" s="52" t="str">
        <f>CONCATENATE('[1]Access-Fev'!C15,".",'[1]Access-Fev'!D15)</f>
        <v>02.331</v>
      </c>
      <c r="D15" s="52" t="str">
        <f>CONCATENATE('[1]Access-Fev'!E15,".",'[1]Access-Fev'!G15)</f>
        <v>0033.2004</v>
      </c>
      <c r="E15" s="53" t="str">
        <f>+'[1]Access-Fev'!F15</f>
        <v>PROGRAMA DE GESTAO E MANUTENCAO DO PODER JUDICIARIO</v>
      </c>
      <c r="F15" s="53" t="str">
        <f>+'[1]Access-Fev'!H15</f>
        <v>ASSISTENCIA MEDICA E ODONTOLOGICA AOS SERVIDORES CIVIS, EMPR</v>
      </c>
      <c r="G15" s="52" t="str">
        <f>IF('[1]Access-Fev'!I15="1","F","S")</f>
        <v>F</v>
      </c>
      <c r="H15" s="52" t="str">
        <f>+'[1]Access-Fev'!J15</f>
        <v>1000</v>
      </c>
      <c r="I15" s="53" t="str">
        <f>+'[1]Access-Fev'!K15</f>
        <v>RECURSOS LIVRES DA UNIAO</v>
      </c>
      <c r="J15" s="52" t="str">
        <f>+'[1]Access-Fev'!L15</f>
        <v>3</v>
      </c>
      <c r="K15" s="55"/>
      <c r="L15" s="55"/>
      <c r="M15" s="55"/>
      <c r="N15" s="55">
        <f t="shared" si="0"/>
        <v>0</v>
      </c>
      <c r="O15" s="55">
        <v>0</v>
      </c>
      <c r="P15" s="57">
        <f>'[1]Access-Fev'!M15</f>
        <v>94815101</v>
      </c>
      <c r="Q15" s="57">
        <f>'[1]Access-Fev'!N15-'[1]Access-Fev'!O15</f>
        <v>0</v>
      </c>
      <c r="R15" s="57">
        <f t="shared" si="1"/>
        <v>94815101</v>
      </c>
      <c r="S15" s="57">
        <f>'[1]Access-Fev'!P15</f>
        <v>92460737.790000007</v>
      </c>
      <c r="T15" s="58">
        <f t="shared" si="2"/>
        <v>0.97516890046871341</v>
      </c>
      <c r="U15" s="57">
        <f>'[1]Access-Fev'!Q15</f>
        <v>7662763.25</v>
      </c>
      <c r="V15" s="58">
        <f t="shared" si="3"/>
        <v>8.0817962214689829E-2</v>
      </c>
      <c r="W15" s="57">
        <f>'[1]Access-Fev'!R15</f>
        <v>5176829.1100000003</v>
      </c>
      <c r="X15" s="58">
        <f t="shared" si="4"/>
        <v>5.4599204719509818E-2</v>
      </c>
    </row>
    <row r="16" spans="1:24" s="11" customFormat="1" ht="28.5" customHeight="1" x14ac:dyDescent="0.2">
      <c r="A16" s="52" t="str">
        <f>+'[1]Access-Fev'!A16</f>
        <v>12101</v>
      </c>
      <c r="B16" s="53" t="str">
        <f>+'[1]Access-Fev'!B16</f>
        <v>JUSTICA FEDERAL DE PRIMEIRO GRAU</v>
      </c>
      <c r="C16" s="52" t="str">
        <f>CONCATENATE('[1]Access-Fev'!C16,".",'[1]Access-Fev'!D16)</f>
        <v>02.331</v>
      </c>
      <c r="D16" s="52" t="str">
        <f>CONCATENATE('[1]Access-Fev'!E16,".",'[1]Access-Fev'!G16)</f>
        <v>0033.212B</v>
      </c>
      <c r="E16" s="53" t="str">
        <f>+'[1]Access-Fev'!F16</f>
        <v>PROGRAMA DE GESTAO E MANUTENCAO DO PODER JUDICIARIO</v>
      </c>
      <c r="F16" s="53" t="str">
        <f>+'[1]Access-Fev'!H16</f>
        <v>BENEFICIOS OBRIGATORIOS AOS SERVIDORES CIVIS, EMPREGADOS, MI</v>
      </c>
      <c r="G16" s="52" t="str">
        <f>IF('[1]Access-Fev'!I16="1","F","S")</f>
        <v>F</v>
      </c>
      <c r="H16" s="52" t="str">
        <f>+'[1]Access-Fev'!J16</f>
        <v>1000</v>
      </c>
      <c r="I16" s="53" t="str">
        <f>+'[1]Access-Fev'!K16</f>
        <v>RECURSOS LIVRES DA UNIAO</v>
      </c>
      <c r="J16" s="52" t="str">
        <f>+'[1]Access-Fev'!L16</f>
        <v>3</v>
      </c>
      <c r="K16" s="57"/>
      <c r="L16" s="57"/>
      <c r="M16" s="57"/>
      <c r="N16" s="55">
        <f t="shared" si="0"/>
        <v>0</v>
      </c>
      <c r="O16" s="57">
        <v>0</v>
      </c>
      <c r="P16" s="57">
        <f>'[1]Access-Fev'!M16</f>
        <v>83019785.060000002</v>
      </c>
      <c r="Q16" s="57">
        <f>'[1]Access-Fev'!N16-'[1]Access-Fev'!O16</f>
        <v>0</v>
      </c>
      <c r="R16" s="57">
        <f t="shared" si="1"/>
        <v>83019785.060000002</v>
      </c>
      <c r="S16" s="57">
        <f>'[1]Access-Fev'!P16</f>
        <v>82736848.989999995</v>
      </c>
      <c r="T16" s="58">
        <f t="shared" si="2"/>
        <v>0.99659194407940799</v>
      </c>
      <c r="U16" s="57">
        <f>'[1]Access-Fev'!Q16</f>
        <v>14667923.84</v>
      </c>
      <c r="V16" s="58">
        <f t="shared" si="3"/>
        <v>0.17667985805310393</v>
      </c>
      <c r="W16" s="57">
        <f>'[1]Access-Fev'!R16</f>
        <v>14667923.84</v>
      </c>
      <c r="X16" s="58">
        <f t="shared" si="4"/>
        <v>0.17667985805310393</v>
      </c>
    </row>
    <row r="17" spans="1:24" s="11" customFormat="1" ht="28.5" customHeight="1" x14ac:dyDescent="0.2">
      <c r="A17" s="52" t="str">
        <f>+'[1]Access-Fev'!A17</f>
        <v>12101</v>
      </c>
      <c r="B17" s="53" t="str">
        <f>+'[1]Access-Fev'!B17</f>
        <v>JUSTICA FEDERAL DE PRIMEIRO GRAU</v>
      </c>
      <c r="C17" s="52" t="str">
        <f>CONCATENATE('[1]Access-Fev'!C17,".",'[1]Access-Fev'!D17)</f>
        <v>02.846</v>
      </c>
      <c r="D17" s="52" t="str">
        <f>CONCATENATE('[1]Access-Fev'!E17,".",'[1]Access-Fev'!G17)</f>
        <v>0033.09HB</v>
      </c>
      <c r="E17" s="53" t="str">
        <f>+'[1]Access-Fev'!F17</f>
        <v>PROGRAMA DE GESTAO E MANUTENCAO DO PODER JUDICIARIO</v>
      </c>
      <c r="F17" s="53" t="str">
        <f>+'[1]Access-Fev'!H17</f>
        <v>CONTRIBUICAO DA UNIAO, DE SUAS AUTARQUIAS E FUNDACOES PARA O</v>
      </c>
      <c r="G17" s="52" t="str">
        <f>IF('[1]Access-Fev'!I17="1","F","S")</f>
        <v>F</v>
      </c>
      <c r="H17" s="52" t="str">
        <f>+'[1]Access-Fev'!J17</f>
        <v>1000</v>
      </c>
      <c r="I17" s="53" t="str">
        <f>+'[1]Access-Fev'!K17</f>
        <v>RECURSOS LIVRES DA UNIAO</v>
      </c>
      <c r="J17" s="52" t="str">
        <f>+'[1]Access-Fev'!L17</f>
        <v>1</v>
      </c>
      <c r="K17" s="57"/>
      <c r="L17" s="57"/>
      <c r="M17" s="57"/>
      <c r="N17" s="55">
        <f t="shared" si="0"/>
        <v>0</v>
      </c>
      <c r="O17" s="57">
        <v>0</v>
      </c>
      <c r="P17" s="57">
        <f>'[1]Access-Fev'!M17</f>
        <v>39108766.399999999</v>
      </c>
      <c r="Q17" s="57">
        <f>'[1]Access-Fev'!N17-'[1]Access-Fev'!O17</f>
        <v>0</v>
      </c>
      <c r="R17" s="57">
        <f t="shared" si="1"/>
        <v>39108766.399999999</v>
      </c>
      <c r="S17" s="57">
        <f>'[1]Access-Fev'!P17</f>
        <v>39108766.399999999</v>
      </c>
      <c r="T17" s="58">
        <f t="shared" si="2"/>
        <v>1</v>
      </c>
      <c r="U17" s="57">
        <f>'[1]Access-Fev'!Q17</f>
        <v>39108766.399999999</v>
      </c>
      <c r="V17" s="58">
        <f t="shared" si="3"/>
        <v>1</v>
      </c>
      <c r="W17" s="57">
        <f>'[1]Access-Fev'!R17</f>
        <v>39108766.399999999</v>
      </c>
      <c r="X17" s="58">
        <f t="shared" si="4"/>
        <v>1</v>
      </c>
    </row>
    <row r="18" spans="1:24" s="11" customFormat="1" ht="28.5" customHeight="1" x14ac:dyDescent="0.2">
      <c r="A18" s="52" t="str">
        <f>+'[1]Access-Fev'!A18</f>
        <v>12101</v>
      </c>
      <c r="B18" s="53" t="str">
        <f>+'[1]Access-Fev'!B18</f>
        <v>JUSTICA FEDERAL DE PRIMEIRO GRAU</v>
      </c>
      <c r="C18" s="52" t="str">
        <f>CONCATENATE('[1]Access-Fev'!C18,".",'[1]Access-Fev'!D18)</f>
        <v>09.272</v>
      </c>
      <c r="D18" s="52" t="str">
        <f>CONCATENATE('[1]Access-Fev'!E18,".",'[1]Access-Fev'!G18)</f>
        <v>0033.0181</v>
      </c>
      <c r="E18" s="53" t="str">
        <f>+'[1]Access-Fev'!F18</f>
        <v>PROGRAMA DE GESTAO E MANUTENCAO DO PODER JUDICIARIO</v>
      </c>
      <c r="F18" s="53" t="str">
        <f>+'[1]Access-Fev'!H18</f>
        <v>APOSENTADORIAS E PENSOES CIVIS DA UNIAO</v>
      </c>
      <c r="G18" s="52" t="str">
        <f>IF('[1]Access-Fev'!I18="1","F","S")</f>
        <v>S</v>
      </c>
      <c r="H18" s="52" t="str">
        <f>+'[1]Access-Fev'!J18</f>
        <v>1056</v>
      </c>
      <c r="I18" s="53" t="str">
        <f>+'[1]Access-Fev'!K18</f>
        <v>BENEFICIOS DO RPPS DA UNIAO</v>
      </c>
      <c r="J18" s="52" t="str">
        <f>+'[1]Access-Fev'!L18</f>
        <v>1</v>
      </c>
      <c r="K18" s="57"/>
      <c r="L18" s="57"/>
      <c r="M18" s="57"/>
      <c r="N18" s="55">
        <f t="shared" si="0"/>
        <v>0</v>
      </c>
      <c r="O18" s="57">
        <v>0</v>
      </c>
      <c r="P18" s="57">
        <f>'[1]Access-Fev'!M18</f>
        <v>65956054.310000002</v>
      </c>
      <c r="Q18" s="57">
        <f>'[1]Access-Fev'!N18-'[1]Access-Fev'!O18</f>
        <v>0</v>
      </c>
      <c r="R18" s="57">
        <f t="shared" si="1"/>
        <v>65956054.310000002</v>
      </c>
      <c r="S18" s="57">
        <f>'[1]Access-Fev'!P18</f>
        <v>65956054.310000002</v>
      </c>
      <c r="T18" s="58">
        <f t="shared" si="2"/>
        <v>1</v>
      </c>
      <c r="U18" s="57">
        <f>'[1]Access-Fev'!Q18</f>
        <v>65947881.399999999</v>
      </c>
      <c r="V18" s="58">
        <f t="shared" si="3"/>
        <v>0.99987608552261797</v>
      </c>
      <c r="W18" s="57">
        <f>'[1]Access-Fev'!R18</f>
        <v>60459526.979999997</v>
      </c>
      <c r="X18" s="58">
        <f t="shared" si="4"/>
        <v>0.91666379398370645</v>
      </c>
    </row>
    <row r="19" spans="1:24" s="11" customFormat="1" ht="28.5" customHeight="1" x14ac:dyDescent="0.2">
      <c r="A19" s="52" t="str">
        <f>+'[1]Access-Fev'!A19</f>
        <v>12101</v>
      </c>
      <c r="B19" s="53" t="str">
        <f>+'[1]Access-Fev'!B19</f>
        <v>JUSTICA FEDERAL DE PRIMEIRO GRAU</v>
      </c>
      <c r="C19" s="52" t="str">
        <f>CONCATENATE('[1]Access-Fev'!C19,".",'[1]Access-Fev'!D19)</f>
        <v>28.846</v>
      </c>
      <c r="D19" s="52" t="str">
        <f>CONCATENATE('[1]Access-Fev'!E19,".",'[1]Access-Fev'!G19)</f>
        <v>0909.00S6</v>
      </c>
      <c r="E19" s="53" t="str">
        <f>+'[1]Access-Fev'!F19</f>
        <v>OPERACOES ESPECIAIS: OUTROS ENCARGOS ESPECIAIS</v>
      </c>
      <c r="F19" s="53" t="str">
        <f>+'[1]Access-Fev'!H19</f>
        <v>BENEFICIO ESPECIAL - LEI N. 12.618, DE 2012</v>
      </c>
      <c r="G19" s="52" t="str">
        <f>IF('[1]Access-Fev'!I19="1","F","S")</f>
        <v>F</v>
      </c>
      <c r="H19" s="52" t="str">
        <f>+'[1]Access-Fev'!J19</f>
        <v>1000</v>
      </c>
      <c r="I19" s="53" t="str">
        <f>+'[1]Access-Fev'!K19</f>
        <v>RECURSOS LIVRES DA UNIAO</v>
      </c>
      <c r="J19" s="52" t="str">
        <f>+'[1]Access-Fev'!L19</f>
        <v>1</v>
      </c>
      <c r="K19" s="57"/>
      <c r="L19" s="57"/>
      <c r="M19" s="57"/>
      <c r="N19" s="55">
        <f t="shared" si="0"/>
        <v>0</v>
      </c>
      <c r="O19" s="57">
        <v>0</v>
      </c>
      <c r="P19" s="57">
        <f>'[1]Access-Fev'!M19</f>
        <v>481300.19</v>
      </c>
      <c r="Q19" s="57">
        <f>'[1]Access-Fev'!N19-'[1]Access-Fev'!O19</f>
        <v>0</v>
      </c>
      <c r="R19" s="57">
        <f t="shared" si="1"/>
        <v>481300.19</v>
      </c>
      <c r="S19" s="57">
        <f>'[1]Access-Fev'!P19</f>
        <v>481300.19</v>
      </c>
      <c r="T19" s="58">
        <f t="shared" si="2"/>
        <v>1</v>
      </c>
      <c r="U19" s="57">
        <f>'[1]Access-Fev'!Q19</f>
        <v>481300.19</v>
      </c>
      <c r="V19" s="58">
        <f t="shared" si="3"/>
        <v>1</v>
      </c>
      <c r="W19" s="57">
        <f>'[1]Access-Fev'!R19</f>
        <v>481300.19</v>
      </c>
      <c r="X19" s="58">
        <f t="shared" si="4"/>
        <v>1</v>
      </c>
    </row>
    <row r="20" spans="1:24" s="11" customFormat="1" ht="28.5" customHeight="1" x14ac:dyDescent="0.2">
      <c r="A20" s="52" t="str">
        <f>+'[1]Access-Fev'!A20</f>
        <v>33201</v>
      </c>
      <c r="B20" s="53" t="str">
        <f>+'[1]Access-Fev'!B20</f>
        <v>INSTITUTO NACIONAL DO SEGURO SOCIAL</v>
      </c>
      <c r="C20" s="52" t="str">
        <f>CONCATENATE('[1]Access-Fev'!C20,".",'[1]Access-Fev'!D20)</f>
        <v>28.846</v>
      </c>
      <c r="D20" s="52" t="str">
        <f>CONCATENATE('[1]Access-Fev'!E20,".",'[1]Access-Fev'!G20)</f>
        <v>0901.00SA</v>
      </c>
      <c r="E20" s="53" t="str">
        <f>+'[1]Access-Fev'!F20</f>
        <v>OPERACOES ESPECIAIS: CUMPRIMENTO DE SENTENCAS JUDICIAIS</v>
      </c>
      <c r="F20" s="53" t="str">
        <f>+'[1]Access-Fev'!H20</f>
        <v>PAGAMENTO DE HONORARIOS PERICIAIS NAS ACOES EM QUE O INSS FI</v>
      </c>
      <c r="G20" s="52" t="str">
        <f>IF('[1]Access-Fev'!I20="1","F","S")</f>
        <v>S</v>
      </c>
      <c r="H20" s="52" t="str">
        <f>+'[1]Access-Fev'!J20</f>
        <v>1049</v>
      </c>
      <c r="I20" s="53" t="str">
        <f>+'[1]Access-Fev'!K20</f>
        <v>REC.PROP.UO PARA APLIC. EM SEGURIDADE SOCIAL</v>
      </c>
      <c r="J20" s="52" t="str">
        <f>+'[1]Access-Fev'!L20</f>
        <v>3</v>
      </c>
      <c r="K20" s="57"/>
      <c r="L20" s="57"/>
      <c r="M20" s="57"/>
      <c r="N20" s="55">
        <f t="shared" si="0"/>
        <v>0</v>
      </c>
      <c r="O20" s="57">
        <v>0</v>
      </c>
      <c r="P20" s="57">
        <f>'[1]Access-Fev'!M20</f>
        <v>5550804</v>
      </c>
      <c r="Q20" s="57">
        <f>'[1]Access-Fev'!N20-'[1]Access-Fev'!O20</f>
        <v>0</v>
      </c>
      <c r="R20" s="57">
        <f t="shared" si="1"/>
        <v>5550804</v>
      </c>
      <c r="S20" s="57">
        <f>'[1]Access-Fev'!P20</f>
        <v>5547948</v>
      </c>
      <c r="T20" s="58">
        <f t="shared" si="2"/>
        <v>0.99948547994128423</v>
      </c>
      <c r="U20" s="57">
        <f>'[1]Access-Fev'!Q20</f>
        <v>5546263.7599999998</v>
      </c>
      <c r="V20" s="58">
        <f t="shared" si="3"/>
        <v>0.99918205722990761</v>
      </c>
      <c r="W20" s="57">
        <f>'[1]Access-Fev'!R20</f>
        <v>3425332.29</v>
      </c>
      <c r="X20" s="58">
        <f t="shared" si="4"/>
        <v>0.61708759487814735</v>
      </c>
    </row>
    <row r="21" spans="1:24" s="11" customFormat="1" ht="28.5" customHeight="1" x14ac:dyDescent="0.2">
      <c r="A21" s="52" t="str">
        <f>+'[1]Access-Fev'!A21</f>
        <v>34101</v>
      </c>
      <c r="B21" s="53" t="str">
        <f>+'[1]Access-Fev'!B21</f>
        <v>MINISTERIO PUBLICO FEDERAL</v>
      </c>
      <c r="C21" s="52" t="str">
        <f>CONCATENATE('[1]Access-Fev'!C21,".",'[1]Access-Fev'!D21)</f>
        <v>03.062</v>
      </c>
      <c r="D21" s="52" t="str">
        <f>CONCATENATE('[1]Access-Fev'!E21,".",'[1]Access-Fev'!G21)</f>
        <v>0031.4264</v>
      </c>
      <c r="E21" s="53" t="str">
        <f>+'[1]Access-Fev'!F21</f>
        <v>PROGRAMA DE GESTAO E MANUTENCAO DO MINISTERIO PUBLICO</v>
      </c>
      <c r="F21" s="53" t="str">
        <f>+'[1]Access-Fev'!H21</f>
        <v>DEFESA DO INTERESSE PUBLICO NO PROCESSO JUDICIARIO - MINISTE</v>
      </c>
      <c r="G21" s="52" t="str">
        <f>IF('[1]Access-Fev'!I21="1","F","S")</f>
        <v>F</v>
      </c>
      <c r="H21" s="52" t="str">
        <f>+'[1]Access-Fev'!J21</f>
        <v>1000</v>
      </c>
      <c r="I21" s="53" t="str">
        <f>+'[1]Access-Fev'!K21</f>
        <v>RECURSOS LIVRES DA UNIAO</v>
      </c>
      <c r="J21" s="52" t="str">
        <f>+'[1]Access-Fev'!L21</f>
        <v>3</v>
      </c>
      <c r="K21" s="57"/>
      <c r="L21" s="57"/>
      <c r="M21" s="57"/>
      <c r="N21" s="55">
        <f t="shared" si="0"/>
        <v>0</v>
      </c>
      <c r="O21" s="57">
        <v>0</v>
      </c>
      <c r="P21" s="57">
        <f>'[1]Access-Fev'!M21</f>
        <v>0</v>
      </c>
      <c r="Q21" s="57">
        <f>'[1]Access-Fev'!N21-'[1]Access-Fev'!O21</f>
        <v>5774.24</v>
      </c>
      <c r="R21" s="57">
        <f t="shared" si="1"/>
        <v>5774.24</v>
      </c>
      <c r="S21" s="57">
        <f>'[1]Access-Fev'!P21</f>
        <v>0</v>
      </c>
      <c r="T21" s="58">
        <f t="shared" si="2"/>
        <v>0</v>
      </c>
      <c r="U21" s="57">
        <f>'[1]Access-Fev'!Q21</f>
        <v>0</v>
      </c>
      <c r="V21" s="58">
        <f t="shared" si="3"/>
        <v>0</v>
      </c>
      <c r="W21" s="57">
        <f>'[1]Access-Fev'!R21</f>
        <v>0</v>
      </c>
      <c r="X21" s="58">
        <f t="shared" si="4"/>
        <v>0</v>
      </c>
    </row>
    <row r="22" spans="1:24" s="11" customFormat="1" ht="28.5" customHeight="1" thickBot="1" x14ac:dyDescent="0.25">
      <c r="A22" s="52" t="str">
        <f>+'[1]Access-Fev'!A22</f>
        <v>63101</v>
      </c>
      <c r="B22" s="53" t="str">
        <f>+'[1]Access-Fev'!B22</f>
        <v>ADVOCACIA-GERAL DA UNIAO - AGU</v>
      </c>
      <c r="C22" s="52" t="str">
        <f>CONCATENATE('[1]Access-Fev'!C22,".",'[1]Access-Fev'!D22)</f>
        <v>03.092</v>
      </c>
      <c r="D22" s="52" t="str">
        <f>CONCATENATE('[1]Access-Fev'!E22,".",'[1]Access-Fev'!G22)</f>
        <v>4105.2674</v>
      </c>
      <c r="E22" s="53" t="str">
        <f>+'[1]Access-Fev'!F22</f>
        <v>DEFESA DA DEMOCRACIA E SEGURANCA JURIDICA PARA INOVACAOEM PO</v>
      </c>
      <c r="F22" s="53" t="str">
        <f>+'[1]Access-Fev'!H22</f>
        <v>REPRESENTACAO JUDICIAL E EXTRAJUDICIAL DA UNIAO E SUAS AUTAR</v>
      </c>
      <c r="G22" s="52" t="str">
        <f>IF('[1]Access-Fev'!I22="1","F","S")</f>
        <v>F</v>
      </c>
      <c r="H22" s="52" t="str">
        <f>+'[1]Access-Fev'!J22</f>
        <v>1000</v>
      </c>
      <c r="I22" s="53" t="str">
        <f>+'[1]Access-Fev'!K22</f>
        <v>RECURSOS LIVRES DA UNIAO</v>
      </c>
      <c r="J22" s="52" t="str">
        <f>+'[1]Access-Fev'!L22</f>
        <v>3</v>
      </c>
      <c r="K22" s="57"/>
      <c r="L22" s="57"/>
      <c r="M22" s="57"/>
      <c r="N22" s="55">
        <f t="shared" si="0"/>
        <v>0</v>
      </c>
      <c r="O22" s="57">
        <v>0</v>
      </c>
      <c r="P22" s="57">
        <f>'[1]Access-Fev'!M22</f>
        <v>0</v>
      </c>
      <c r="Q22" s="57">
        <f>'[1]Access-Fev'!N22-'[1]Access-Fev'!O22</f>
        <v>17147.28</v>
      </c>
      <c r="R22" s="57">
        <f t="shared" si="1"/>
        <v>17147.28</v>
      </c>
      <c r="S22" s="57">
        <f>'[1]Access-Fev'!P22</f>
        <v>17147.28</v>
      </c>
      <c r="T22" s="58">
        <f t="shared" si="2"/>
        <v>1</v>
      </c>
      <c r="U22" s="57">
        <f>'[1]Access-Fev'!Q22</f>
        <v>8573.64</v>
      </c>
      <c r="V22" s="58">
        <f t="shared" si="3"/>
        <v>0.5</v>
      </c>
      <c r="W22" s="57">
        <f>'[1]Access-Fev'!R22</f>
        <v>8573.64</v>
      </c>
      <c r="X22" s="58">
        <f t="shared" si="4"/>
        <v>0.5</v>
      </c>
    </row>
    <row r="23" spans="1:24" s="11" customFormat="1" ht="28.5" hidden="1" customHeight="1" x14ac:dyDescent="0.2">
      <c r="A23" s="52">
        <f>+'[1]Access-Fev'!A23</f>
        <v>0</v>
      </c>
      <c r="B23" s="53">
        <f>+'[1]Access-Fev'!B23</f>
        <v>0</v>
      </c>
      <c r="C23" s="52" t="str">
        <f>CONCATENATE('[1]Access-Fev'!C23,".",'[1]Access-Fev'!D23)</f>
        <v>.</v>
      </c>
      <c r="D23" s="52" t="str">
        <f>CONCATENATE('[1]Access-Fev'!E23,".",'[1]Access-Fev'!G23)</f>
        <v>.</v>
      </c>
      <c r="E23" s="53">
        <f>+'[1]Access-Fev'!F23</f>
        <v>0</v>
      </c>
      <c r="F23" s="53">
        <f>+'[1]Access-Fev'!H23</f>
        <v>0</v>
      </c>
      <c r="G23" s="52" t="str">
        <f>IF('[1]Access-Fev'!I23="1","F","S")</f>
        <v>S</v>
      </c>
      <c r="H23" s="52">
        <f>+'[1]Access-Fev'!J23</f>
        <v>0</v>
      </c>
      <c r="I23" s="53">
        <f>+'[1]Access-Fev'!K23</f>
        <v>0</v>
      </c>
      <c r="J23" s="52">
        <f>+'[1]Access-Fev'!L23</f>
        <v>0</v>
      </c>
      <c r="K23" s="57"/>
      <c r="L23" s="57"/>
      <c r="M23" s="57"/>
      <c r="N23" s="55">
        <f t="shared" si="0"/>
        <v>0</v>
      </c>
      <c r="O23" s="57">
        <v>0</v>
      </c>
      <c r="P23" s="57">
        <f>'[1]Access-Fev'!M23</f>
        <v>0</v>
      </c>
      <c r="Q23" s="57">
        <f>'[1]Access-Fev'!N23-'[1]Access-Fev'!O23</f>
        <v>0</v>
      </c>
      <c r="R23" s="57">
        <f t="shared" si="1"/>
        <v>0</v>
      </c>
      <c r="S23" s="57">
        <f>'[1]Access-Fev'!P23</f>
        <v>0</v>
      </c>
      <c r="T23" s="58">
        <f t="shared" si="2"/>
        <v>0</v>
      </c>
      <c r="U23" s="57">
        <f>'[1]Access-Fev'!Q23</f>
        <v>0</v>
      </c>
      <c r="V23" s="58">
        <f t="shared" si="3"/>
        <v>0</v>
      </c>
      <c r="W23" s="57">
        <f>'[1]Access-Fev'!R23</f>
        <v>0</v>
      </c>
      <c r="X23" s="58">
        <f t="shared" si="4"/>
        <v>0</v>
      </c>
    </row>
    <row r="24" spans="1:24" s="11" customFormat="1" ht="28.5" hidden="1" customHeight="1" x14ac:dyDescent="0.2">
      <c r="A24" s="52">
        <f>+'[1]Access-Fev'!A24</f>
        <v>0</v>
      </c>
      <c r="B24" s="53">
        <f>+'[1]Access-Fev'!B24</f>
        <v>0</v>
      </c>
      <c r="C24" s="52" t="str">
        <f>CONCATENATE('[1]Access-Fev'!C24,".",'[1]Access-Fev'!D24)</f>
        <v>.</v>
      </c>
      <c r="D24" s="52" t="str">
        <f>CONCATENATE('[1]Access-Fev'!E24,".",'[1]Access-Fev'!G24)</f>
        <v>.</v>
      </c>
      <c r="E24" s="53">
        <f>+'[1]Access-Fev'!F24</f>
        <v>0</v>
      </c>
      <c r="F24" s="53">
        <f>+'[1]Access-Fev'!H24</f>
        <v>0</v>
      </c>
      <c r="G24" s="52" t="str">
        <f>IF('[1]Access-Fev'!I24="1","F","S")</f>
        <v>S</v>
      </c>
      <c r="H24" s="52">
        <f>+'[1]Access-Fev'!J24</f>
        <v>0</v>
      </c>
      <c r="I24" s="53">
        <f>+'[1]Access-Fev'!K24</f>
        <v>0</v>
      </c>
      <c r="J24" s="52">
        <f>+'[1]Access-Fev'!L24</f>
        <v>0</v>
      </c>
      <c r="K24" s="57"/>
      <c r="L24" s="57"/>
      <c r="M24" s="57"/>
      <c r="N24" s="55">
        <f t="shared" si="0"/>
        <v>0</v>
      </c>
      <c r="O24" s="57">
        <v>0</v>
      </c>
      <c r="P24" s="57">
        <f>'[1]Access-Fev'!M24</f>
        <v>0</v>
      </c>
      <c r="Q24" s="57">
        <f>'[1]Access-Fev'!N24-'[1]Access-Fev'!O24</f>
        <v>0</v>
      </c>
      <c r="R24" s="57">
        <f t="shared" si="1"/>
        <v>0</v>
      </c>
      <c r="S24" s="57">
        <f>'[1]Access-Fev'!P24</f>
        <v>0</v>
      </c>
      <c r="T24" s="58">
        <f t="shared" si="2"/>
        <v>0</v>
      </c>
      <c r="U24" s="57">
        <f>'[1]Access-Fev'!Q24</f>
        <v>0</v>
      </c>
      <c r="V24" s="58">
        <f t="shared" si="3"/>
        <v>0</v>
      </c>
      <c r="W24" s="57">
        <f>'[1]Access-Fev'!R24</f>
        <v>0</v>
      </c>
      <c r="X24" s="58">
        <f t="shared" si="4"/>
        <v>0</v>
      </c>
    </row>
    <row r="25" spans="1:24" s="11" customFormat="1" ht="28.5" hidden="1" customHeight="1" x14ac:dyDescent="0.2">
      <c r="A25" s="52">
        <f>+'[1]Access-Fev'!A25</f>
        <v>0</v>
      </c>
      <c r="B25" s="53">
        <f>+'[1]Access-Fev'!B25</f>
        <v>0</v>
      </c>
      <c r="C25" s="52" t="str">
        <f>CONCATENATE('[1]Access-Fev'!C25,".",'[1]Access-Fev'!D25)</f>
        <v>.</v>
      </c>
      <c r="D25" s="52" t="str">
        <f>CONCATENATE('[1]Access-Fev'!E25,".",'[1]Access-Fev'!G25)</f>
        <v>.</v>
      </c>
      <c r="E25" s="53">
        <f>+'[1]Access-Fev'!F25</f>
        <v>0</v>
      </c>
      <c r="F25" s="53">
        <f>+'[1]Access-Fev'!H25</f>
        <v>0</v>
      </c>
      <c r="G25" s="52" t="str">
        <f>IF('[1]Access-Fev'!I25="1","F","S")</f>
        <v>S</v>
      </c>
      <c r="H25" s="52">
        <f>+'[1]Access-Fev'!J25</f>
        <v>0</v>
      </c>
      <c r="I25" s="53">
        <f>+'[1]Access-Fev'!K25</f>
        <v>0</v>
      </c>
      <c r="J25" s="52">
        <f>+'[1]Access-Fev'!L25</f>
        <v>0</v>
      </c>
      <c r="K25" s="57"/>
      <c r="L25" s="57"/>
      <c r="M25" s="57"/>
      <c r="N25" s="55">
        <f t="shared" si="0"/>
        <v>0</v>
      </c>
      <c r="O25" s="57">
        <v>0</v>
      </c>
      <c r="P25" s="57">
        <f>'[1]Access-Fev'!M25</f>
        <v>0</v>
      </c>
      <c r="Q25" s="57">
        <f>'[1]Access-Fev'!N25-'[1]Access-Fev'!O25</f>
        <v>0</v>
      </c>
      <c r="R25" s="57">
        <f t="shared" si="1"/>
        <v>0</v>
      </c>
      <c r="S25" s="57">
        <f>'[1]Access-Fev'!P25</f>
        <v>0</v>
      </c>
      <c r="T25" s="58">
        <f t="shared" si="2"/>
        <v>0</v>
      </c>
      <c r="U25" s="57">
        <f>'[1]Access-Fev'!Q25</f>
        <v>0</v>
      </c>
      <c r="V25" s="58">
        <f t="shared" si="3"/>
        <v>0</v>
      </c>
      <c r="W25" s="57">
        <f>'[1]Access-Fev'!R25</f>
        <v>0</v>
      </c>
      <c r="X25" s="58">
        <f t="shared" si="4"/>
        <v>0</v>
      </c>
    </row>
    <row r="26" spans="1:24" s="11" customFormat="1" ht="28.5" hidden="1" customHeight="1" x14ac:dyDescent="0.2">
      <c r="A26" s="52">
        <f>+'[1]Access-Fev'!A26</f>
        <v>0</v>
      </c>
      <c r="B26" s="53">
        <f>+'[1]Access-Fev'!B26</f>
        <v>0</v>
      </c>
      <c r="C26" s="52" t="str">
        <f>CONCATENATE('[1]Access-Fev'!C26,".",'[1]Access-Fev'!D26)</f>
        <v>.</v>
      </c>
      <c r="D26" s="52" t="str">
        <f>CONCATENATE('[1]Access-Fev'!E26,".",'[1]Access-Fev'!G26)</f>
        <v>.</v>
      </c>
      <c r="E26" s="53">
        <f>+'[1]Access-Fev'!F26</f>
        <v>0</v>
      </c>
      <c r="F26" s="53">
        <f>+'[1]Access-Fev'!H26</f>
        <v>0</v>
      </c>
      <c r="G26" s="52" t="str">
        <f>IF('[1]Access-Fev'!I26="1","F","S")</f>
        <v>S</v>
      </c>
      <c r="H26" s="52">
        <f>+'[1]Access-Fev'!J26</f>
        <v>0</v>
      </c>
      <c r="I26" s="53">
        <f>+'[1]Access-Fev'!K26</f>
        <v>0</v>
      </c>
      <c r="J26" s="52">
        <f>+'[1]Access-Fev'!L26</f>
        <v>0</v>
      </c>
      <c r="K26" s="57"/>
      <c r="L26" s="57"/>
      <c r="M26" s="57"/>
      <c r="N26" s="55">
        <f t="shared" si="0"/>
        <v>0</v>
      </c>
      <c r="O26" s="57">
        <v>0</v>
      </c>
      <c r="P26" s="57">
        <f>'[1]Access-Fev'!M26</f>
        <v>0</v>
      </c>
      <c r="Q26" s="57">
        <f>'[1]Access-Fev'!N26-'[1]Access-Fev'!O26</f>
        <v>0</v>
      </c>
      <c r="R26" s="57">
        <f t="shared" si="1"/>
        <v>0</v>
      </c>
      <c r="S26" s="57">
        <f>'[1]Access-Fev'!P26</f>
        <v>0</v>
      </c>
      <c r="T26" s="58">
        <f t="shared" si="2"/>
        <v>0</v>
      </c>
      <c r="U26" s="57">
        <f>'[1]Access-Fev'!Q26</f>
        <v>0</v>
      </c>
      <c r="V26" s="58">
        <f t="shared" si="3"/>
        <v>0</v>
      </c>
      <c r="W26" s="57">
        <f>'[1]Access-Fev'!R26</f>
        <v>0</v>
      </c>
      <c r="X26" s="58">
        <f t="shared" si="4"/>
        <v>0</v>
      </c>
    </row>
    <row r="27" spans="1:24" s="11" customFormat="1" ht="28.5" hidden="1" customHeight="1" x14ac:dyDescent="0.2">
      <c r="A27" s="52">
        <f>+'[1]Access-Fev'!A27</f>
        <v>0</v>
      </c>
      <c r="B27" s="53">
        <f>+'[1]Access-Fev'!B27</f>
        <v>0</v>
      </c>
      <c r="C27" s="52" t="str">
        <f>CONCATENATE('[1]Access-Fev'!C27,".",'[1]Access-Fev'!D27)</f>
        <v>.</v>
      </c>
      <c r="D27" s="52" t="str">
        <f>CONCATENATE('[1]Access-Fev'!E27,".",'[1]Access-Fev'!G27)</f>
        <v>.</v>
      </c>
      <c r="E27" s="53">
        <f>+'[1]Access-Fev'!F27</f>
        <v>0</v>
      </c>
      <c r="F27" s="53">
        <f>+'[1]Access-Fev'!H27</f>
        <v>0</v>
      </c>
      <c r="G27" s="52" t="str">
        <f>IF('[1]Access-Fev'!I27="1","F","S")</f>
        <v>S</v>
      </c>
      <c r="H27" s="52">
        <f>+'[1]Access-Fev'!J27</f>
        <v>0</v>
      </c>
      <c r="I27" s="53">
        <f>+'[1]Access-Fev'!K27</f>
        <v>0</v>
      </c>
      <c r="J27" s="52">
        <f>+'[1]Access-Fev'!L27</f>
        <v>0</v>
      </c>
      <c r="K27" s="57"/>
      <c r="L27" s="57"/>
      <c r="M27" s="57"/>
      <c r="N27" s="55">
        <f t="shared" si="0"/>
        <v>0</v>
      </c>
      <c r="O27" s="57">
        <v>0</v>
      </c>
      <c r="P27" s="57">
        <f>'[1]Access-Fev'!M27</f>
        <v>0</v>
      </c>
      <c r="Q27" s="57">
        <f>'[1]Access-Fev'!N27-'[1]Access-Fev'!O27</f>
        <v>0</v>
      </c>
      <c r="R27" s="57">
        <f t="shared" si="1"/>
        <v>0</v>
      </c>
      <c r="S27" s="57">
        <f>'[1]Access-Fev'!P27</f>
        <v>0</v>
      </c>
      <c r="T27" s="58">
        <f t="shared" si="2"/>
        <v>0</v>
      </c>
      <c r="U27" s="57">
        <f>'[1]Access-Fev'!Q27</f>
        <v>0</v>
      </c>
      <c r="V27" s="58">
        <f t="shared" si="3"/>
        <v>0</v>
      </c>
      <c r="W27" s="57">
        <f>'[1]Access-Fev'!R27</f>
        <v>0</v>
      </c>
      <c r="X27" s="58">
        <f t="shared" si="4"/>
        <v>0</v>
      </c>
    </row>
    <row r="28" spans="1:24" s="11" customFormat="1" ht="28.5" hidden="1" customHeight="1" x14ac:dyDescent="0.2">
      <c r="A28" s="52">
        <f>+'[1]Access-Fev'!A28</f>
        <v>0</v>
      </c>
      <c r="B28" s="53">
        <f>+'[1]Access-Fev'!B28</f>
        <v>0</v>
      </c>
      <c r="C28" s="52" t="str">
        <f>CONCATENATE('[1]Access-Fev'!C28,".",'[1]Access-Fev'!D28)</f>
        <v>.</v>
      </c>
      <c r="D28" s="52" t="str">
        <f>CONCATENATE('[1]Access-Fev'!E28,".",'[1]Access-Fev'!G28)</f>
        <v>.</v>
      </c>
      <c r="E28" s="53">
        <f>+'[1]Access-Fev'!F28</f>
        <v>0</v>
      </c>
      <c r="F28" s="53">
        <f>+'[1]Access-Fev'!H28</f>
        <v>0</v>
      </c>
      <c r="G28" s="52" t="str">
        <f>IF('[1]Access-Fev'!I28="1","F","S")</f>
        <v>S</v>
      </c>
      <c r="H28" s="52">
        <f>+'[1]Access-Fev'!J28</f>
        <v>0</v>
      </c>
      <c r="I28" s="53">
        <f>+'[1]Access-Fev'!K28</f>
        <v>0</v>
      </c>
      <c r="J28" s="52">
        <f>+'[1]Access-Fev'!L28</f>
        <v>0</v>
      </c>
      <c r="K28" s="57"/>
      <c r="L28" s="57"/>
      <c r="M28" s="57"/>
      <c r="N28" s="55">
        <f t="shared" si="0"/>
        <v>0</v>
      </c>
      <c r="O28" s="57">
        <v>0</v>
      </c>
      <c r="P28" s="57">
        <f>'[1]Access-Fev'!M28</f>
        <v>0</v>
      </c>
      <c r="Q28" s="57">
        <f>'[1]Access-Fev'!N28-'[1]Access-Fev'!O28</f>
        <v>0</v>
      </c>
      <c r="R28" s="57">
        <f t="shared" si="1"/>
        <v>0</v>
      </c>
      <c r="S28" s="57">
        <f>'[1]Access-Fev'!P28</f>
        <v>0</v>
      </c>
      <c r="T28" s="58">
        <f t="shared" si="2"/>
        <v>0</v>
      </c>
      <c r="U28" s="57">
        <f>'[1]Access-Fev'!Q28</f>
        <v>0</v>
      </c>
      <c r="V28" s="58">
        <f t="shared" si="3"/>
        <v>0</v>
      </c>
      <c r="W28" s="57">
        <f>'[1]Access-Fev'!R28</f>
        <v>0</v>
      </c>
      <c r="X28" s="58">
        <f t="shared" si="4"/>
        <v>0</v>
      </c>
    </row>
    <row r="29" spans="1:24" s="11" customFormat="1" ht="28.5" hidden="1" customHeight="1" x14ac:dyDescent="0.2">
      <c r="A29" s="52">
        <f>+'[1]Access-Fev'!A29</f>
        <v>0</v>
      </c>
      <c r="B29" s="53">
        <f>+'[1]Access-Fev'!B29</f>
        <v>0</v>
      </c>
      <c r="C29" s="52" t="str">
        <f>CONCATENATE('[1]Access-Fev'!C29,".",'[1]Access-Fev'!D29)</f>
        <v>.</v>
      </c>
      <c r="D29" s="52" t="str">
        <f>CONCATENATE('[1]Access-Fev'!E29,".",'[1]Access-Fev'!G29)</f>
        <v>.</v>
      </c>
      <c r="E29" s="53">
        <f>+'[1]Access-Fev'!F29</f>
        <v>0</v>
      </c>
      <c r="F29" s="53">
        <f>+'[1]Access-Fev'!H29</f>
        <v>0</v>
      </c>
      <c r="G29" s="52" t="str">
        <f>IF('[1]Access-Fev'!I29="1","F","S")</f>
        <v>S</v>
      </c>
      <c r="H29" s="52">
        <f>+'[1]Access-Fev'!J29</f>
        <v>0</v>
      </c>
      <c r="I29" s="53">
        <f>+'[1]Access-Fev'!K29</f>
        <v>0</v>
      </c>
      <c r="J29" s="52">
        <f>+'[1]Access-Fev'!L29</f>
        <v>0</v>
      </c>
      <c r="K29" s="57"/>
      <c r="L29" s="57"/>
      <c r="M29" s="57"/>
      <c r="N29" s="55">
        <f t="shared" si="0"/>
        <v>0</v>
      </c>
      <c r="O29" s="57">
        <v>0</v>
      </c>
      <c r="P29" s="57">
        <f>'[1]Access-Fev'!M29</f>
        <v>0</v>
      </c>
      <c r="Q29" s="57">
        <f>'[1]Access-Fev'!N29-'[1]Access-Fev'!O29</f>
        <v>0</v>
      </c>
      <c r="R29" s="57">
        <f t="shared" si="1"/>
        <v>0</v>
      </c>
      <c r="S29" s="57">
        <f>'[1]Access-Fev'!P29</f>
        <v>0</v>
      </c>
      <c r="T29" s="58">
        <f t="shared" si="2"/>
        <v>0</v>
      </c>
      <c r="U29" s="57">
        <f>'[1]Access-Fev'!Q29</f>
        <v>0</v>
      </c>
      <c r="V29" s="58">
        <f t="shared" si="3"/>
        <v>0</v>
      </c>
      <c r="W29" s="57">
        <f>'[1]Access-Fev'!R29</f>
        <v>0</v>
      </c>
      <c r="X29" s="58">
        <f t="shared" si="4"/>
        <v>0</v>
      </c>
    </row>
    <row r="30" spans="1:24" s="11" customFormat="1" ht="28.5" hidden="1" customHeight="1" x14ac:dyDescent="0.2">
      <c r="A30" s="52">
        <f>+'[1]Access-Fev'!A30</f>
        <v>0</v>
      </c>
      <c r="B30" s="53">
        <f>+'[1]Access-Fev'!B30</f>
        <v>0</v>
      </c>
      <c r="C30" s="52" t="str">
        <f>CONCATENATE('[1]Access-Fev'!C30,".",'[1]Access-Fev'!D30)</f>
        <v>.</v>
      </c>
      <c r="D30" s="52" t="str">
        <f>CONCATENATE('[1]Access-Fev'!E30,".",'[1]Access-Fev'!G30)</f>
        <v>.</v>
      </c>
      <c r="E30" s="53">
        <f>+'[1]Access-Fev'!F30</f>
        <v>0</v>
      </c>
      <c r="F30" s="53">
        <f>+'[1]Access-Fev'!H30</f>
        <v>0</v>
      </c>
      <c r="G30" s="52" t="str">
        <f>IF('[1]Access-Fev'!I30="1","F","S")</f>
        <v>S</v>
      </c>
      <c r="H30" s="52">
        <f>+'[1]Access-Fev'!J30</f>
        <v>0</v>
      </c>
      <c r="I30" s="53">
        <f>+'[1]Access-Fev'!K30</f>
        <v>0</v>
      </c>
      <c r="J30" s="52">
        <f>+'[1]Access-Fev'!L30</f>
        <v>0</v>
      </c>
      <c r="K30" s="57"/>
      <c r="L30" s="57"/>
      <c r="M30" s="57"/>
      <c r="N30" s="55">
        <f t="shared" si="0"/>
        <v>0</v>
      </c>
      <c r="O30" s="57">
        <v>0</v>
      </c>
      <c r="P30" s="57">
        <f>'[1]Access-Fev'!M30</f>
        <v>0</v>
      </c>
      <c r="Q30" s="57">
        <f>'[1]Access-Fev'!N30-'[1]Access-Fev'!O30</f>
        <v>0</v>
      </c>
      <c r="R30" s="57">
        <f t="shared" si="1"/>
        <v>0</v>
      </c>
      <c r="S30" s="57">
        <f>'[1]Access-Fev'!P30</f>
        <v>0</v>
      </c>
      <c r="T30" s="58">
        <f t="shared" si="2"/>
        <v>0</v>
      </c>
      <c r="U30" s="57">
        <f>'[1]Access-Fev'!Q30</f>
        <v>0</v>
      </c>
      <c r="V30" s="58">
        <f t="shared" si="3"/>
        <v>0</v>
      </c>
      <c r="W30" s="57">
        <f>'[1]Access-Fev'!R30</f>
        <v>0</v>
      </c>
      <c r="X30" s="58">
        <f t="shared" si="4"/>
        <v>0</v>
      </c>
    </row>
    <row r="31" spans="1:24" s="11" customFormat="1" ht="28.5" hidden="1" customHeight="1" x14ac:dyDescent="0.2">
      <c r="A31" s="52">
        <f>+'[1]Access-Fev'!A31</f>
        <v>0</v>
      </c>
      <c r="B31" s="53">
        <f>+'[1]Access-Fev'!B31</f>
        <v>0</v>
      </c>
      <c r="C31" s="52" t="str">
        <f>CONCATENATE('[1]Access-Fev'!C31,".",'[1]Access-Fev'!D31)</f>
        <v>.</v>
      </c>
      <c r="D31" s="52" t="str">
        <f>CONCATENATE('[1]Access-Fev'!E31,".",'[1]Access-Fev'!G31)</f>
        <v>.</v>
      </c>
      <c r="E31" s="53">
        <f>+'[1]Access-Fev'!F31</f>
        <v>0</v>
      </c>
      <c r="F31" s="53">
        <f>+'[1]Access-Fev'!H31</f>
        <v>0</v>
      </c>
      <c r="G31" s="52" t="str">
        <f>IF('[1]Access-Fev'!I31="1","F","S")</f>
        <v>S</v>
      </c>
      <c r="H31" s="52">
        <f>+'[1]Access-Fev'!J31</f>
        <v>0</v>
      </c>
      <c r="I31" s="53">
        <f>+'[1]Access-Fev'!K31</f>
        <v>0</v>
      </c>
      <c r="J31" s="52">
        <f>+'[1]Access-Fev'!L31</f>
        <v>0</v>
      </c>
      <c r="K31" s="57"/>
      <c r="L31" s="57"/>
      <c r="M31" s="57"/>
      <c r="N31" s="55">
        <f t="shared" si="0"/>
        <v>0</v>
      </c>
      <c r="O31" s="57">
        <v>0</v>
      </c>
      <c r="P31" s="57">
        <f>'[1]Access-Fev'!M31</f>
        <v>0</v>
      </c>
      <c r="Q31" s="57">
        <f>'[1]Access-Fev'!N31-'[1]Access-Fev'!O31</f>
        <v>0</v>
      </c>
      <c r="R31" s="57">
        <f t="shared" si="1"/>
        <v>0</v>
      </c>
      <c r="S31" s="57">
        <f>'[1]Access-Fev'!P31</f>
        <v>0</v>
      </c>
      <c r="T31" s="58">
        <f t="shared" si="2"/>
        <v>0</v>
      </c>
      <c r="U31" s="57">
        <f>'[1]Access-Fev'!Q31</f>
        <v>0</v>
      </c>
      <c r="V31" s="58">
        <f t="shared" si="3"/>
        <v>0</v>
      </c>
      <c r="W31" s="57">
        <f>'[1]Access-Fev'!R31</f>
        <v>0</v>
      </c>
      <c r="X31" s="58">
        <f t="shared" si="4"/>
        <v>0</v>
      </c>
    </row>
    <row r="32" spans="1:24" s="11" customFormat="1" ht="28.5" hidden="1" customHeight="1" x14ac:dyDescent="0.2">
      <c r="A32" s="52">
        <f>+'[1]Access-Fev'!A32</f>
        <v>0</v>
      </c>
      <c r="B32" s="53">
        <f>+'[1]Access-Fev'!B32</f>
        <v>0</v>
      </c>
      <c r="C32" s="52" t="str">
        <f>CONCATENATE('[1]Access-Fev'!C32,".",'[1]Access-Fev'!D32)</f>
        <v>.</v>
      </c>
      <c r="D32" s="52" t="str">
        <f>CONCATENATE('[1]Access-Fev'!E32,".",'[1]Access-Fev'!G32)</f>
        <v>.</v>
      </c>
      <c r="E32" s="53">
        <f>+'[1]Access-Fev'!F32</f>
        <v>0</v>
      </c>
      <c r="F32" s="53">
        <f>+'[1]Access-Fev'!H32</f>
        <v>0</v>
      </c>
      <c r="G32" s="52" t="str">
        <f>IF('[1]Access-Fev'!I32="1","F","S")</f>
        <v>S</v>
      </c>
      <c r="H32" s="52">
        <f>+'[1]Access-Fev'!J32</f>
        <v>0</v>
      </c>
      <c r="I32" s="53">
        <f>+'[1]Access-Fev'!K32</f>
        <v>0</v>
      </c>
      <c r="J32" s="52">
        <f>+'[1]Access-Fev'!L32</f>
        <v>0</v>
      </c>
      <c r="K32" s="57"/>
      <c r="L32" s="57"/>
      <c r="M32" s="57"/>
      <c r="N32" s="55">
        <f t="shared" si="0"/>
        <v>0</v>
      </c>
      <c r="O32" s="57">
        <v>0</v>
      </c>
      <c r="P32" s="57">
        <f>'[1]Access-Fev'!M32</f>
        <v>0</v>
      </c>
      <c r="Q32" s="57">
        <f>'[1]Access-Fev'!N32-'[1]Access-Fev'!O32</f>
        <v>0</v>
      </c>
      <c r="R32" s="57">
        <f t="shared" si="1"/>
        <v>0</v>
      </c>
      <c r="S32" s="57">
        <f>'[1]Access-Fev'!P32</f>
        <v>0</v>
      </c>
      <c r="T32" s="58">
        <f t="shared" si="2"/>
        <v>0</v>
      </c>
      <c r="U32" s="57">
        <f>'[1]Access-Fev'!Q32</f>
        <v>0</v>
      </c>
      <c r="V32" s="58">
        <f t="shared" si="3"/>
        <v>0</v>
      </c>
      <c r="W32" s="57">
        <f>'[1]Access-Fev'!R32</f>
        <v>0</v>
      </c>
      <c r="X32" s="58">
        <f t="shared" si="4"/>
        <v>0</v>
      </c>
    </row>
    <row r="33" spans="1:24" s="11" customFormat="1" ht="28.5" hidden="1" customHeight="1" x14ac:dyDescent="0.2">
      <c r="A33" s="52">
        <f>+'[1]Access-Fev'!A33</f>
        <v>0</v>
      </c>
      <c r="B33" s="53">
        <f>+'[1]Access-Fev'!B33</f>
        <v>0</v>
      </c>
      <c r="C33" s="52" t="str">
        <f>CONCATENATE('[1]Access-Fev'!C33,".",'[1]Access-Fev'!D33)</f>
        <v>.</v>
      </c>
      <c r="D33" s="52" t="str">
        <f>CONCATENATE('[1]Access-Fev'!E33,".",'[1]Access-Fev'!G33)</f>
        <v>.</v>
      </c>
      <c r="E33" s="53">
        <f>+'[1]Access-Fev'!F33</f>
        <v>0</v>
      </c>
      <c r="F33" s="53">
        <f>+'[1]Access-Fev'!H33</f>
        <v>0</v>
      </c>
      <c r="G33" s="52" t="str">
        <f>IF('[1]Access-Fev'!I33="1","F","S")</f>
        <v>S</v>
      </c>
      <c r="H33" s="52">
        <f>+'[1]Access-Fev'!J33</f>
        <v>0</v>
      </c>
      <c r="I33" s="53">
        <f>+'[1]Access-Fev'!K33</f>
        <v>0</v>
      </c>
      <c r="J33" s="52">
        <f>+'[1]Access-Fev'!L33</f>
        <v>0</v>
      </c>
      <c r="K33" s="57"/>
      <c r="L33" s="57"/>
      <c r="M33" s="57"/>
      <c r="N33" s="55">
        <f t="shared" si="0"/>
        <v>0</v>
      </c>
      <c r="O33" s="57">
        <v>0</v>
      </c>
      <c r="P33" s="57">
        <f>'[1]Access-Fev'!M33</f>
        <v>0</v>
      </c>
      <c r="Q33" s="57">
        <f>'[1]Access-Fev'!N33-'[1]Access-Fev'!O33</f>
        <v>0</v>
      </c>
      <c r="R33" s="57">
        <f t="shared" si="1"/>
        <v>0</v>
      </c>
      <c r="S33" s="57">
        <f>'[1]Access-Fev'!P33</f>
        <v>0</v>
      </c>
      <c r="T33" s="58">
        <f t="shared" si="2"/>
        <v>0</v>
      </c>
      <c r="U33" s="57">
        <f>'[1]Access-Fev'!Q33</f>
        <v>0</v>
      </c>
      <c r="V33" s="58">
        <f t="shared" si="3"/>
        <v>0</v>
      </c>
      <c r="W33" s="57">
        <f>'[1]Access-Fev'!R33</f>
        <v>0</v>
      </c>
      <c r="X33" s="58">
        <f t="shared" si="4"/>
        <v>0</v>
      </c>
    </row>
    <row r="34" spans="1:24" s="11" customFormat="1" ht="28.5" hidden="1" customHeight="1" x14ac:dyDescent="0.2">
      <c r="A34" s="52">
        <f>+'[1]Access-Fev'!A34</f>
        <v>0</v>
      </c>
      <c r="B34" s="53">
        <f>+'[1]Access-Fev'!B34</f>
        <v>0</v>
      </c>
      <c r="C34" s="52" t="str">
        <f>CONCATENATE('[1]Access-Fev'!C34,".",'[1]Access-Fev'!D34)</f>
        <v>.</v>
      </c>
      <c r="D34" s="52" t="str">
        <f>CONCATENATE('[1]Access-Fev'!E34,".",'[1]Access-Fev'!G34)</f>
        <v>.</v>
      </c>
      <c r="E34" s="53">
        <f>+'[1]Access-Fev'!F34</f>
        <v>0</v>
      </c>
      <c r="F34" s="53">
        <f>+'[1]Access-Fev'!H34</f>
        <v>0</v>
      </c>
      <c r="G34" s="52" t="str">
        <f>IF('[1]Access-Fev'!I34="1","F","S")</f>
        <v>S</v>
      </c>
      <c r="H34" s="52">
        <f>+'[1]Access-Fev'!J34</f>
        <v>0</v>
      </c>
      <c r="I34" s="53">
        <f>+'[1]Access-Fev'!K34</f>
        <v>0</v>
      </c>
      <c r="J34" s="52">
        <f>+'[1]Access-Fev'!L34</f>
        <v>0</v>
      </c>
      <c r="K34" s="57"/>
      <c r="L34" s="57"/>
      <c r="M34" s="57"/>
      <c r="N34" s="55">
        <f t="shared" si="0"/>
        <v>0</v>
      </c>
      <c r="O34" s="57">
        <v>0</v>
      </c>
      <c r="P34" s="57">
        <f>'[1]Access-Fev'!M34</f>
        <v>0</v>
      </c>
      <c r="Q34" s="57">
        <f>'[1]Access-Fev'!N34-'[1]Access-Fev'!O34</f>
        <v>0</v>
      </c>
      <c r="R34" s="57">
        <f t="shared" si="1"/>
        <v>0</v>
      </c>
      <c r="S34" s="57">
        <f>'[1]Access-Fev'!P34</f>
        <v>0</v>
      </c>
      <c r="T34" s="58">
        <f t="shared" si="2"/>
        <v>0</v>
      </c>
      <c r="U34" s="57">
        <f>'[1]Access-Fev'!Q34</f>
        <v>0</v>
      </c>
      <c r="V34" s="58">
        <f t="shared" si="3"/>
        <v>0</v>
      </c>
      <c r="W34" s="57">
        <f>'[1]Access-Fev'!R34</f>
        <v>0</v>
      </c>
      <c r="X34" s="58">
        <f t="shared" si="4"/>
        <v>0</v>
      </c>
    </row>
    <row r="35" spans="1:24" s="11" customFormat="1" ht="28.5" hidden="1" customHeight="1" x14ac:dyDescent="0.2">
      <c r="A35" s="52">
        <f>+'[1]Access-Fev'!A35</f>
        <v>0</v>
      </c>
      <c r="B35" s="53">
        <f>+'[1]Access-Fev'!B35</f>
        <v>0</v>
      </c>
      <c r="C35" s="52" t="str">
        <f>CONCATENATE('[1]Access-Fev'!C35,".",'[1]Access-Fev'!D35)</f>
        <v>.</v>
      </c>
      <c r="D35" s="52" t="str">
        <f>CONCATENATE('[1]Access-Fev'!E35,".",'[1]Access-Fev'!G35)</f>
        <v>.</v>
      </c>
      <c r="E35" s="53">
        <f>+'[1]Access-Fev'!F35</f>
        <v>0</v>
      </c>
      <c r="F35" s="53">
        <f>+'[1]Access-Fev'!H35</f>
        <v>0</v>
      </c>
      <c r="G35" s="52" t="str">
        <f>IF('[1]Access-Fev'!I35="1","F","S")</f>
        <v>S</v>
      </c>
      <c r="H35" s="52">
        <f>+'[1]Access-Fev'!J35</f>
        <v>0</v>
      </c>
      <c r="I35" s="53">
        <f>+'[1]Access-Fev'!K35</f>
        <v>0</v>
      </c>
      <c r="J35" s="52">
        <f>+'[1]Access-Fev'!L35</f>
        <v>0</v>
      </c>
      <c r="K35" s="57"/>
      <c r="L35" s="57"/>
      <c r="M35" s="57"/>
      <c r="N35" s="55">
        <f t="shared" si="0"/>
        <v>0</v>
      </c>
      <c r="O35" s="57">
        <v>0</v>
      </c>
      <c r="P35" s="57">
        <f>'[1]Access-Fev'!M35</f>
        <v>0</v>
      </c>
      <c r="Q35" s="57">
        <f>'[1]Access-Fev'!N35-'[1]Access-Fev'!O35</f>
        <v>0</v>
      </c>
      <c r="R35" s="57">
        <f t="shared" si="1"/>
        <v>0</v>
      </c>
      <c r="S35" s="57">
        <f>'[1]Access-Fev'!P35</f>
        <v>0</v>
      </c>
      <c r="T35" s="58">
        <f t="shared" si="2"/>
        <v>0</v>
      </c>
      <c r="U35" s="57">
        <f>'[1]Access-Fev'!Q35</f>
        <v>0</v>
      </c>
      <c r="V35" s="58">
        <f t="shared" si="3"/>
        <v>0</v>
      </c>
      <c r="W35" s="57">
        <f>'[1]Access-Fev'!R35</f>
        <v>0</v>
      </c>
      <c r="X35" s="58">
        <f t="shared" si="4"/>
        <v>0</v>
      </c>
    </row>
    <row r="36" spans="1:24" s="11" customFormat="1" ht="28.5" hidden="1" customHeight="1" x14ac:dyDescent="0.2">
      <c r="A36" s="52">
        <f>+'[1]Access-Fev'!A36</f>
        <v>0</v>
      </c>
      <c r="B36" s="53">
        <f>+'[1]Access-Fev'!B36</f>
        <v>0</v>
      </c>
      <c r="C36" s="52" t="str">
        <f>CONCATENATE('[1]Access-Fev'!C36,".",'[1]Access-Fev'!D36)</f>
        <v>.</v>
      </c>
      <c r="D36" s="52" t="str">
        <f>CONCATENATE('[1]Access-Fev'!E36,".",'[1]Access-Fev'!G36)</f>
        <v>.</v>
      </c>
      <c r="E36" s="53">
        <f>+'[1]Access-Fev'!F36</f>
        <v>0</v>
      </c>
      <c r="F36" s="53">
        <f>+'[1]Access-Fev'!H36</f>
        <v>0</v>
      </c>
      <c r="G36" s="52" t="str">
        <f>IF('[1]Access-Fev'!I36="1","F","S")</f>
        <v>S</v>
      </c>
      <c r="H36" s="52">
        <f>+'[1]Access-Fev'!J36</f>
        <v>0</v>
      </c>
      <c r="I36" s="53">
        <f>+'[1]Access-Fev'!K36</f>
        <v>0</v>
      </c>
      <c r="J36" s="52">
        <f>+'[1]Access-Fev'!L36</f>
        <v>0</v>
      </c>
      <c r="K36" s="57"/>
      <c r="L36" s="57"/>
      <c r="M36" s="57"/>
      <c r="N36" s="55">
        <f t="shared" si="0"/>
        <v>0</v>
      </c>
      <c r="O36" s="57">
        <v>0</v>
      </c>
      <c r="P36" s="57">
        <f>'[1]Access-Fev'!M36</f>
        <v>0</v>
      </c>
      <c r="Q36" s="57">
        <f>'[1]Access-Fev'!N36-'[1]Access-Fev'!O36</f>
        <v>0</v>
      </c>
      <c r="R36" s="57">
        <f t="shared" si="1"/>
        <v>0</v>
      </c>
      <c r="S36" s="57">
        <f>'[1]Access-Fev'!P36</f>
        <v>0</v>
      </c>
      <c r="T36" s="58">
        <f t="shared" si="2"/>
        <v>0</v>
      </c>
      <c r="U36" s="57">
        <f>'[1]Access-Fev'!Q36</f>
        <v>0</v>
      </c>
      <c r="V36" s="58">
        <f t="shared" si="3"/>
        <v>0</v>
      </c>
      <c r="W36" s="57">
        <f>'[1]Access-Fev'!R36</f>
        <v>0</v>
      </c>
      <c r="X36" s="58">
        <f t="shared" si="4"/>
        <v>0</v>
      </c>
    </row>
    <row r="37" spans="1:24" s="11" customFormat="1" ht="28.5" hidden="1" customHeight="1" x14ac:dyDescent="0.2">
      <c r="A37" s="52">
        <f>+'[1]Access-Fev'!A37</f>
        <v>0</v>
      </c>
      <c r="B37" s="53">
        <f>+'[1]Access-Fev'!B37</f>
        <v>0</v>
      </c>
      <c r="C37" s="52" t="str">
        <f>CONCATENATE('[1]Access-Fev'!C37,".",'[1]Access-Fev'!D37)</f>
        <v>.</v>
      </c>
      <c r="D37" s="52" t="str">
        <f>CONCATENATE('[1]Access-Fev'!E37,".",'[1]Access-Fev'!G37)</f>
        <v>.</v>
      </c>
      <c r="E37" s="53">
        <f>+'[1]Access-Fev'!F37</f>
        <v>0</v>
      </c>
      <c r="F37" s="53">
        <f>+'[1]Access-Fev'!H37</f>
        <v>0</v>
      </c>
      <c r="G37" s="52" t="str">
        <f>IF('[1]Access-Fev'!I37="1","F","S")</f>
        <v>S</v>
      </c>
      <c r="H37" s="52">
        <f>+'[1]Access-Fev'!J37</f>
        <v>0</v>
      </c>
      <c r="I37" s="53">
        <f>+'[1]Access-Fev'!K37</f>
        <v>0</v>
      </c>
      <c r="J37" s="52">
        <f>+'[1]Access-Fev'!L37</f>
        <v>0</v>
      </c>
      <c r="K37" s="57"/>
      <c r="L37" s="57"/>
      <c r="M37" s="57"/>
      <c r="N37" s="55">
        <f t="shared" si="0"/>
        <v>0</v>
      </c>
      <c r="O37" s="57">
        <v>0</v>
      </c>
      <c r="P37" s="57">
        <f>'[1]Access-Fev'!M37</f>
        <v>0</v>
      </c>
      <c r="Q37" s="57">
        <f>'[1]Access-Fev'!N37-'[1]Access-Fev'!O37</f>
        <v>0</v>
      </c>
      <c r="R37" s="57">
        <f t="shared" si="1"/>
        <v>0</v>
      </c>
      <c r="S37" s="57">
        <f>'[1]Access-Fev'!P37</f>
        <v>0</v>
      </c>
      <c r="T37" s="58">
        <f t="shared" si="2"/>
        <v>0</v>
      </c>
      <c r="U37" s="57">
        <f>'[1]Access-Fev'!Q37</f>
        <v>0</v>
      </c>
      <c r="V37" s="58">
        <f t="shared" si="3"/>
        <v>0</v>
      </c>
      <c r="W37" s="57">
        <f>'[1]Access-Fev'!R37</f>
        <v>0</v>
      </c>
      <c r="X37" s="58">
        <f t="shared" si="4"/>
        <v>0</v>
      </c>
    </row>
    <row r="38" spans="1:24" s="11" customFormat="1" ht="28.5" hidden="1" customHeight="1" x14ac:dyDescent="0.2">
      <c r="A38" s="52">
        <f>+'[1]Access-Fev'!A38</f>
        <v>0</v>
      </c>
      <c r="B38" s="53">
        <f>+'[1]Access-Fev'!B38</f>
        <v>0</v>
      </c>
      <c r="C38" s="52" t="str">
        <f>CONCATENATE('[1]Access-Fev'!C38,".",'[1]Access-Fev'!D38)</f>
        <v>.</v>
      </c>
      <c r="D38" s="52" t="str">
        <f>CONCATENATE('[1]Access-Fev'!E38,".",'[1]Access-Fev'!G38)</f>
        <v>.</v>
      </c>
      <c r="E38" s="53">
        <f>+'[1]Access-Fev'!F38</f>
        <v>0</v>
      </c>
      <c r="F38" s="53">
        <f>+'[1]Access-Fev'!H38</f>
        <v>0</v>
      </c>
      <c r="G38" s="52" t="str">
        <f>IF('[1]Access-Fev'!I38="1","F","S")</f>
        <v>S</v>
      </c>
      <c r="H38" s="52">
        <f>+'[1]Access-Fev'!J38</f>
        <v>0</v>
      </c>
      <c r="I38" s="53">
        <f>+'[1]Access-Fev'!K38</f>
        <v>0</v>
      </c>
      <c r="J38" s="52">
        <f>+'[1]Access-Fev'!L38</f>
        <v>0</v>
      </c>
      <c r="K38" s="57"/>
      <c r="L38" s="57"/>
      <c r="M38" s="57"/>
      <c r="N38" s="55">
        <f t="shared" si="0"/>
        <v>0</v>
      </c>
      <c r="O38" s="57">
        <v>0</v>
      </c>
      <c r="P38" s="57">
        <f>'[1]Access-Fev'!M38</f>
        <v>0</v>
      </c>
      <c r="Q38" s="57">
        <f>'[1]Access-Fev'!N38-'[1]Access-Fev'!O38</f>
        <v>0</v>
      </c>
      <c r="R38" s="57">
        <f t="shared" si="1"/>
        <v>0</v>
      </c>
      <c r="S38" s="57">
        <f>'[1]Access-Fev'!P38</f>
        <v>0</v>
      </c>
      <c r="T38" s="58">
        <f t="shared" si="2"/>
        <v>0</v>
      </c>
      <c r="U38" s="57">
        <f>'[1]Access-Fev'!Q38</f>
        <v>0</v>
      </c>
      <c r="V38" s="58">
        <f t="shared" si="3"/>
        <v>0</v>
      </c>
      <c r="W38" s="57">
        <f>'[1]Access-Fev'!R38</f>
        <v>0</v>
      </c>
      <c r="X38" s="58">
        <f t="shared" si="4"/>
        <v>0</v>
      </c>
    </row>
    <row r="39" spans="1:24" s="11" customFormat="1" ht="28.5" hidden="1" customHeight="1" x14ac:dyDescent="0.2">
      <c r="A39" s="52">
        <f>+'[1]Access-Fev'!A39</f>
        <v>0</v>
      </c>
      <c r="B39" s="53">
        <f>+'[1]Access-Fev'!B39</f>
        <v>0</v>
      </c>
      <c r="C39" s="52" t="str">
        <f>CONCATENATE('[1]Access-Fev'!C39,".",'[1]Access-Fev'!D39)</f>
        <v>.</v>
      </c>
      <c r="D39" s="52" t="str">
        <f>CONCATENATE('[1]Access-Fev'!E39,".",'[1]Access-Fev'!G39)</f>
        <v>.</v>
      </c>
      <c r="E39" s="53">
        <f>+'[1]Access-Fev'!F39</f>
        <v>0</v>
      </c>
      <c r="F39" s="53">
        <f>+'[1]Access-Fev'!H39</f>
        <v>0</v>
      </c>
      <c r="G39" s="52" t="str">
        <f>IF('[1]Access-Fev'!I39="1","F","S")</f>
        <v>S</v>
      </c>
      <c r="H39" s="52">
        <f>+'[1]Access-Fev'!J39</f>
        <v>0</v>
      </c>
      <c r="I39" s="53">
        <f>+'[1]Access-Fev'!K39</f>
        <v>0</v>
      </c>
      <c r="J39" s="52">
        <f>+'[1]Access-Fev'!L39</f>
        <v>0</v>
      </c>
      <c r="K39" s="57"/>
      <c r="L39" s="57"/>
      <c r="M39" s="57"/>
      <c r="N39" s="55">
        <f t="shared" si="0"/>
        <v>0</v>
      </c>
      <c r="O39" s="57">
        <v>0</v>
      </c>
      <c r="P39" s="57">
        <f>'[1]Access-Fev'!M39</f>
        <v>0</v>
      </c>
      <c r="Q39" s="57">
        <f>'[1]Access-Fev'!N39-'[1]Access-Fev'!O39</f>
        <v>0</v>
      </c>
      <c r="R39" s="57">
        <f t="shared" si="1"/>
        <v>0</v>
      </c>
      <c r="S39" s="57">
        <f>'[1]Access-Fev'!P39</f>
        <v>0</v>
      </c>
      <c r="T39" s="58">
        <f t="shared" si="2"/>
        <v>0</v>
      </c>
      <c r="U39" s="57">
        <f>'[1]Access-Fev'!Q39</f>
        <v>0</v>
      </c>
      <c r="V39" s="58">
        <f t="shared" si="3"/>
        <v>0</v>
      </c>
      <c r="W39" s="57">
        <f>'[1]Access-Fev'!R39</f>
        <v>0</v>
      </c>
      <c r="X39" s="58">
        <f t="shared" si="4"/>
        <v>0</v>
      </c>
    </row>
    <row r="40" spans="1:24" s="11" customFormat="1" ht="28.5" hidden="1" customHeight="1" x14ac:dyDescent="0.2">
      <c r="A40" s="52">
        <f>+'[1]Access-Fev'!A40</f>
        <v>0</v>
      </c>
      <c r="B40" s="53">
        <f>+'[1]Access-Fev'!B40</f>
        <v>0</v>
      </c>
      <c r="C40" s="52" t="str">
        <f>CONCATENATE('[1]Access-Fev'!C40,".",'[1]Access-Fev'!D40)</f>
        <v>.</v>
      </c>
      <c r="D40" s="52" t="str">
        <f>CONCATENATE('[1]Access-Fev'!E40,".",'[1]Access-Fev'!G40)</f>
        <v>.</v>
      </c>
      <c r="E40" s="53">
        <f>+'[1]Access-Fev'!F40</f>
        <v>0</v>
      </c>
      <c r="F40" s="53">
        <f>+'[1]Access-Fev'!H40</f>
        <v>0</v>
      </c>
      <c r="G40" s="52" t="str">
        <f>IF('[1]Access-Fev'!I40="1","F","S")</f>
        <v>S</v>
      </c>
      <c r="H40" s="52">
        <f>+'[1]Access-Fev'!J40</f>
        <v>0</v>
      </c>
      <c r="I40" s="53">
        <f>+'[1]Access-Fev'!K40</f>
        <v>0</v>
      </c>
      <c r="J40" s="52">
        <f>+'[1]Access-Fev'!L40</f>
        <v>0</v>
      </c>
      <c r="K40" s="57"/>
      <c r="L40" s="57"/>
      <c r="M40" s="57"/>
      <c r="N40" s="55">
        <f t="shared" si="0"/>
        <v>0</v>
      </c>
      <c r="O40" s="57">
        <v>0</v>
      </c>
      <c r="P40" s="57">
        <f>'[1]Access-Fev'!M40</f>
        <v>0</v>
      </c>
      <c r="Q40" s="57">
        <f>'[1]Access-Fev'!N40-'[1]Access-Fev'!O40</f>
        <v>0</v>
      </c>
      <c r="R40" s="57">
        <f>N40-O40+P40+Q40</f>
        <v>0</v>
      </c>
      <c r="S40" s="57">
        <f>'[1]Access-Fev'!P40</f>
        <v>0</v>
      </c>
      <c r="T40" s="58">
        <f t="shared" si="2"/>
        <v>0</v>
      </c>
      <c r="U40" s="57">
        <f>'[1]Access-Fev'!Q40</f>
        <v>0</v>
      </c>
      <c r="V40" s="58">
        <f t="shared" si="3"/>
        <v>0</v>
      </c>
      <c r="W40" s="57">
        <f>'[1]Access-Fev'!R40</f>
        <v>0</v>
      </c>
      <c r="X40" s="58">
        <f t="shared" si="4"/>
        <v>0</v>
      </c>
    </row>
    <row r="41" spans="1:24" s="11" customFormat="1" ht="28.5" hidden="1" customHeight="1" thickBot="1" x14ac:dyDescent="0.25">
      <c r="A41" s="52">
        <f>+'[1]Access-Fev'!A41</f>
        <v>0</v>
      </c>
      <c r="B41" s="53">
        <f>+'[1]Access-Fev'!B41</f>
        <v>0</v>
      </c>
      <c r="C41" s="52" t="str">
        <f>CONCATENATE('[1]Access-Fev'!C41,".",'[1]Access-Fev'!D41)</f>
        <v>.</v>
      </c>
      <c r="D41" s="52" t="str">
        <f>CONCATENATE('[1]Access-Fev'!E41,".",'[1]Access-Fev'!G41)</f>
        <v>.</v>
      </c>
      <c r="E41" s="53">
        <f>+'[1]Access-Fev'!F41</f>
        <v>0</v>
      </c>
      <c r="F41" s="53">
        <f>+'[1]Access-Fev'!H41</f>
        <v>0</v>
      </c>
      <c r="G41" s="52" t="str">
        <f>IF('[1]Access-Fev'!I41="1","F","S")</f>
        <v>S</v>
      </c>
      <c r="H41" s="52">
        <f>+'[1]Access-Fev'!J41</f>
        <v>0</v>
      </c>
      <c r="I41" s="53">
        <f>+'[1]Access-Fev'!K41</f>
        <v>0</v>
      </c>
      <c r="J41" s="52">
        <f>+'[1]Access-Fev'!L41</f>
        <v>0</v>
      </c>
      <c r="K41" s="57"/>
      <c r="L41" s="57"/>
      <c r="M41" s="57"/>
      <c r="N41" s="55">
        <f t="shared" si="0"/>
        <v>0</v>
      </c>
      <c r="O41" s="57">
        <v>0</v>
      </c>
      <c r="P41" s="57">
        <f>'[1]Access-Fev'!M41</f>
        <v>0</v>
      </c>
      <c r="Q41" s="57">
        <f>'[1]Access-Fev'!N41-'[1]Access-Fev'!O41</f>
        <v>0</v>
      </c>
      <c r="R41" s="57">
        <f t="shared" si="1"/>
        <v>0</v>
      </c>
      <c r="S41" s="57">
        <f>'[1]Access-Fev'!P41</f>
        <v>0</v>
      </c>
      <c r="T41" s="58">
        <f t="shared" si="2"/>
        <v>0</v>
      </c>
      <c r="U41" s="57">
        <f>'[1]Access-Fev'!Q41</f>
        <v>0</v>
      </c>
      <c r="V41" s="58">
        <f t="shared" si="3"/>
        <v>0</v>
      </c>
      <c r="W41" s="57">
        <f>'[1]Access-Fev'!R41</f>
        <v>0</v>
      </c>
      <c r="X41" s="58">
        <f t="shared" si="4"/>
        <v>0</v>
      </c>
    </row>
    <row r="42" spans="1:24" s="11" customFormat="1" ht="28.5" customHeight="1" thickBot="1" x14ac:dyDescent="0.25">
      <c r="A42" s="19" t="s">
        <v>48</v>
      </c>
      <c r="B42" s="59"/>
      <c r="C42" s="59"/>
      <c r="D42" s="59"/>
      <c r="E42" s="59"/>
      <c r="F42" s="59"/>
      <c r="G42" s="59"/>
      <c r="H42" s="59"/>
      <c r="I42" s="59"/>
      <c r="J42" s="20"/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1">
        <f>SUM(P10:P41)</f>
        <v>596317397.96000004</v>
      </c>
      <c r="Q42" s="61">
        <f>SUM(Q10:Q41)</f>
        <v>22921.519999999997</v>
      </c>
      <c r="R42" s="61">
        <f>SUM(R10:R41)</f>
        <v>596340319.48000002</v>
      </c>
      <c r="S42" s="61">
        <f>SUM(S10:S41)</f>
        <v>589209334.42000008</v>
      </c>
      <c r="T42" s="62">
        <f t="shared" si="2"/>
        <v>0.98804208800401416</v>
      </c>
      <c r="U42" s="61">
        <f>SUM(U10:U41)</f>
        <v>418079799.65999985</v>
      </c>
      <c r="V42" s="62">
        <f t="shared" si="3"/>
        <v>0.70107585551914264</v>
      </c>
      <c r="W42" s="61">
        <f>SUM(W10:W41)</f>
        <v>379624397.78000003</v>
      </c>
      <c r="X42" s="62">
        <f t="shared" si="4"/>
        <v>0.63659019083436608</v>
      </c>
    </row>
    <row r="43" spans="1:24" ht="12.75" x14ac:dyDescent="0.2">
      <c r="A43" s="2" t="s">
        <v>49</v>
      </c>
      <c r="B43" s="2"/>
      <c r="C43" s="2"/>
      <c r="D43" s="2"/>
      <c r="E43" s="2"/>
      <c r="F43" s="2"/>
      <c r="G43" s="2"/>
      <c r="H43" s="3"/>
      <c r="I43" s="3"/>
      <c r="J43" s="3"/>
      <c r="K43" s="2"/>
      <c r="L43" s="2"/>
      <c r="M43" s="2"/>
      <c r="N43" s="2"/>
      <c r="O43" s="2"/>
      <c r="P43" s="2"/>
      <c r="Q43" s="2"/>
      <c r="R43" s="63"/>
      <c r="S43" s="2"/>
      <c r="T43" s="2"/>
      <c r="U43" s="4"/>
      <c r="V43" s="2"/>
      <c r="W43" s="4"/>
      <c r="X43" s="2"/>
    </row>
    <row r="44" spans="1:24" ht="12.75" x14ac:dyDescent="0.2">
      <c r="A44" s="2" t="s">
        <v>50</v>
      </c>
      <c r="B44" s="64"/>
      <c r="C44" s="2"/>
      <c r="D44" s="2"/>
      <c r="E44" s="2"/>
      <c r="F44" s="2"/>
      <c r="G44" s="2"/>
      <c r="H44" s="3"/>
      <c r="I44" s="3"/>
      <c r="J44" s="3"/>
      <c r="K44" s="2"/>
      <c r="L44" s="2"/>
      <c r="M44" s="2"/>
      <c r="N44" s="2"/>
      <c r="O44" s="2"/>
      <c r="P44" s="2"/>
      <c r="Q44" s="2"/>
      <c r="R44" s="63"/>
      <c r="S44" s="2"/>
      <c r="T44" s="2"/>
      <c r="U44" s="4"/>
      <c r="V44" s="2"/>
      <c r="W44" s="4"/>
      <c r="X44" s="2"/>
    </row>
    <row r="45" spans="1:24" s="7" customFormat="1" ht="15.95" customHeight="1" x14ac:dyDescent="0.2">
      <c r="R45" s="65"/>
    </row>
    <row r="46" spans="1:24" ht="12.75" x14ac:dyDescent="0.2">
      <c r="N46" s="66"/>
      <c r="O46" s="66"/>
      <c r="P46" s="68"/>
      <c r="Q46" s="69"/>
      <c r="R46" s="70"/>
      <c r="S46" s="71"/>
      <c r="T46" s="71"/>
      <c r="U46" s="71"/>
      <c r="V46" s="71"/>
      <c r="W46" s="71"/>
      <c r="X46" s="7"/>
    </row>
    <row r="47" spans="1:24" ht="12.75" x14ac:dyDescent="0.2">
      <c r="N47" s="66"/>
      <c r="O47" s="71"/>
      <c r="P47" s="67"/>
      <c r="Q47" s="67"/>
      <c r="R47" s="72"/>
      <c r="S47" s="71"/>
      <c r="T47" s="71"/>
      <c r="U47" s="71"/>
      <c r="V47" s="71"/>
      <c r="W47" s="71"/>
      <c r="X47" s="7"/>
    </row>
    <row r="48" spans="1:24" ht="12.75" x14ac:dyDescent="0.2">
      <c r="N48" s="73"/>
      <c r="O48" s="11"/>
      <c r="P48" s="11"/>
      <c r="Q48" s="11"/>
      <c r="R48" s="74"/>
      <c r="S48" s="11"/>
      <c r="T48" s="11"/>
      <c r="U48" s="11"/>
      <c r="V48" s="11"/>
      <c r="W48" s="11"/>
      <c r="X48" s="7"/>
    </row>
    <row r="49" spans="14:24" ht="25.5" customHeight="1" x14ac:dyDescent="0.2">
      <c r="N49" s="75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4:24" ht="25.5" customHeight="1" x14ac:dyDescent="0.2">
      <c r="N50" s="76"/>
    </row>
  </sheetData>
  <mergeCells count="17">
    <mergeCell ref="A42:J4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2025-03-18T18:23:01Z</dcterms:created>
  <dcterms:modified xsi:type="dcterms:W3CDTF">2025-03-18T18:23:28Z</dcterms:modified>
</cp:coreProperties>
</file>