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3 Março\Publicacao internet TRF\Anexo II\090017\"/>
    </mc:Choice>
  </mc:AlternateContent>
  <bookViews>
    <workbookView xWindow="0" yWindow="0" windowWidth="28800" windowHeight="13590"/>
  </bookViews>
  <sheets>
    <sheet name="Mar" sheetId="1" r:id="rId1"/>
  </sheets>
  <externalReferences>
    <externalReference r:id="rId2"/>
  </externalReferences>
  <definedNames>
    <definedName name="_xlnm.Print_Area" localSheetId="0">Mar!$A$1:$X$44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1" i="1" l="1"/>
  <c r="U41" i="1"/>
  <c r="S41" i="1"/>
  <c r="Q41" i="1"/>
  <c r="P41" i="1"/>
  <c r="N41" i="1"/>
  <c r="R41" i="1" s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Q40" i="1"/>
  <c r="R40" i="1" s="1"/>
  <c r="P40" i="1"/>
  <c r="N40" i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N39" i="1"/>
  <c r="R39" i="1" s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R38" i="1" s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Q36" i="1"/>
  <c r="P36" i="1"/>
  <c r="N36" i="1"/>
  <c r="R36" i="1" s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N35" i="1"/>
  <c r="R35" i="1" s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P29" i="1"/>
  <c r="N29" i="1"/>
  <c r="R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R23" i="1" s="1"/>
  <c r="T23" i="1" s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R20" i="1" s="1"/>
  <c r="T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T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T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R11" i="1" s="1"/>
  <c r="T11" i="1" s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N10" i="1"/>
  <c r="J10" i="1"/>
  <c r="I10" i="1"/>
  <c r="H10" i="1"/>
  <c r="G10" i="1"/>
  <c r="F10" i="1"/>
  <c r="E10" i="1"/>
  <c r="D10" i="1"/>
  <c r="C10" i="1"/>
  <c r="B10" i="1"/>
  <c r="A10" i="1"/>
  <c r="X29" i="1" l="1"/>
  <c r="V29" i="1"/>
  <c r="T29" i="1"/>
  <c r="V32" i="1"/>
  <c r="T32" i="1"/>
  <c r="X32" i="1"/>
  <c r="V35" i="1"/>
  <c r="X35" i="1"/>
  <c r="T35" i="1"/>
  <c r="X38" i="1"/>
  <c r="V38" i="1"/>
  <c r="T38" i="1"/>
  <c r="T41" i="1"/>
  <c r="V41" i="1"/>
  <c r="X26" i="1"/>
  <c r="V26" i="1"/>
  <c r="T26" i="1"/>
  <c r="R33" i="1"/>
  <c r="R19" i="1"/>
  <c r="T19" i="1" s="1"/>
  <c r="X23" i="1"/>
  <c r="V11" i="1"/>
  <c r="R25" i="1"/>
  <c r="X25" i="1" s="1"/>
  <c r="V14" i="1"/>
  <c r="R15" i="1"/>
  <c r="V15" i="1" s="1"/>
  <c r="R34" i="1"/>
  <c r="X11" i="1"/>
  <c r="X14" i="1"/>
  <c r="V23" i="1"/>
  <c r="R13" i="1"/>
  <c r="T13" i="1" s="1"/>
  <c r="X17" i="1"/>
  <c r="R22" i="1"/>
  <c r="V22" i="1" s="1"/>
  <c r="Q42" i="1"/>
  <c r="S42" i="1"/>
  <c r="U42" i="1"/>
  <c r="V20" i="1"/>
  <c r="R21" i="1"/>
  <c r="V21" i="1" s="1"/>
  <c r="R28" i="1"/>
  <c r="R37" i="1"/>
  <c r="R31" i="1"/>
  <c r="V17" i="1"/>
  <c r="W42" i="1"/>
  <c r="R16" i="1"/>
  <c r="T16" i="1" s="1"/>
  <c r="X20" i="1"/>
  <c r="X13" i="1"/>
  <c r="V13" i="1"/>
  <c r="V28" i="1"/>
  <c r="X28" i="1"/>
  <c r="T28" i="1"/>
  <c r="X37" i="1"/>
  <c r="V37" i="1"/>
  <c r="T37" i="1"/>
  <c r="X16" i="1"/>
  <c r="V16" i="1"/>
  <c r="X30" i="1"/>
  <c r="V30" i="1"/>
  <c r="T30" i="1"/>
  <c r="V24" i="1"/>
  <c r="T24" i="1"/>
  <c r="X24" i="1"/>
  <c r="X33" i="1"/>
  <c r="V33" i="1"/>
  <c r="T33" i="1"/>
  <c r="X19" i="1"/>
  <c r="V19" i="1"/>
  <c r="V34" i="1"/>
  <c r="X34" i="1"/>
  <c r="T34" i="1"/>
  <c r="X39" i="1"/>
  <c r="V39" i="1"/>
  <c r="T39" i="1"/>
  <c r="X31" i="1"/>
  <c r="V31" i="1"/>
  <c r="T31" i="1"/>
  <c r="V40" i="1"/>
  <c r="X40" i="1"/>
  <c r="T40" i="1"/>
  <c r="V18" i="1"/>
  <c r="X18" i="1"/>
  <c r="T18" i="1"/>
  <c r="X27" i="1"/>
  <c r="V27" i="1"/>
  <c r="T27" i="1"/>
  <c r="X36" i="1"/>
  <c r="V36" i="1"/>
  <c r="T36" i="1"/>
  <c r="T22" i="1"/>
  <c r="X22" i="1"/>
  <c r="X12" i="1"/>
  <c r="V12" i="1"/>
  <c r="T12" i="1"/>
  <c r="T25" i="1"/>
  <c r="X41" i="1"/>
  <c r="P42" i="1"/>
  <c r="R10" i="1"/>
  <c r="T15" i="1" l="1"/>
  <c r="X15" i="1"/>
  <c r="V25" i="1"/>
  <c r="X21" i="1"/>
  <c r="T21" i="1"/>
  <c r="X10" i="1"/>
  <c r="T10" i="1"/>
  <c r="V10" i="1"/>
  <c r="R42" i="1"/>
  <c r="V42" i="1" l="1"/>
  <c r="T42" i="1"/>
  <c r="X42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<sst xmlns="http://schemas.openxmlformats.org/spreadsheetml/2006/main" count="55" uniqueCount="51">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</sst>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sz val="10"/>
      <color theme="1" tint="0.14999847407452621"/>
      <name val="Arial"/>
      <family val="2"/>
    </font>
    <font>
      <sz val="10"/>
      <color rgb="FFC00000"/>
      <name val="Arial"/>
      <family val="2"/>
    </font>
    <font>
      <sz val="9"/>
      <color theme="1" tint="0.1499984740745262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2" applyFont="1" applyAlignment="1"/>
    <xf numFmtId="0" fontId="3" fillId="0" borderId="0" xfId="2" applyFont="1" applyBorder="1"/>
    <xf numFmtId="0" fontId="3" fillId="0" borderId="0" xfId="2" applyFont="1" applyBorder="1" applyAlignment="1">
      <alignment horizontal="center"/>
    </xf>
    <xf numFmtId="164" fontId="3" fillId="0" borderId="0" xfId="3" applyNumberFormat="1" applyFont="1" applyBorder="1" applyAlignment="1">
      <alignment horizontal="center"/>
    </xf>
    <xf numFmtId="0" fontId="2" fillId="0" borderId="0" xfId="2"/>
    <xf numFmtId="0" fontId="4" fillId="0" borderId="0" xfId="2" applyFont="1" applyAlignment="1"/>
    <xf numFmtId="0" fontId="3" fillId="0" borderId="0" xfId="2" applyFont="1"/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0" fontId="5" fillId="0" borderId="0" xfId="2" applyFont="1" applyAlignment="1">
      <alignment horizontal="center"/>
    </xf>
    <xf numFmtId="0" fontId="2" fillId="0" borderId="0" xfId="2" applyFont="1"/>
    <xf numFmtId="0" fontId="2" fillId="0" borderId="0" xfId="2" applyFont="1" applyBorder="1"/>
    <xf numFmtId="0" fontId="2" fillId="0" borderId="0" xfId="2" applyFont="1" applyBorder="1" applyAlignment="1">
      <alignment horizontal="center"/>
    </xf>
    <xf numFmtId="164" fontId="2" fillId="0" borderId="0" xfId="3" applyNumberFormat="1" applyFont="1" applyBorder="1" applyAlignment="1">
      <alignment horizontal="center"/>
    </xf>
    <xf numFmtId="0" fontId="5" fillId="0" borderId="1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 wrapText="1"/>
    </xf>
    <xf numFmtId="0" fontId="5" fillId="0" borderId="12" xfId="4" applyFont="1" applyFill="1" applyBorder="1" applyAlignment="1">
      <alignment horizontal="center" vertical="center" wrapText="1"/>
    </xf>
    <xf numFmtId="0" fontId="5" fillId="0" borderId="13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15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164" fontId="5" fillId="0" borderId="14" xfId="5" applyNumberFormat="1" applyFont="1" applyFill="1" applyBorder="1" applyAlignment="1">
      <alignment horizontal="center" vertical="center" wrapText="1"/>
    </xf>
    <xf numFmtId="164" fontId="5" fillId="0" borderId="11" xfId="5" applyNumberFormat="1" applyFont="1" applyFill="1" applyBorder="1" applyAlignment="1">
      <alignment horizontal="center" vertical="center" wrapText="1"/>
    </xf>
    <xf numFmtId="166" fontId="5" fillId="0" borderId="11" xfId="6" applyNumberFormat="1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5" fillId="0" borderId="19" xfId="4" applyFont="1" applyFill="1" applyBorder="1" applyAlignment="1">
      <alignment horizontal="center" vertical="center" wrapText="1"/>
    </xf>
    <xf numFmtId="164" fontId="5" fillId="0" borderId="20" xfId="5" applyNumberFormat="1" applyFont="1" applyFill="1" applyBorder="1" applyAlignment="1">
      <alignment horizontal="center" vertical="center" wrapText="1"/>
    </xf>
    <xf numFmtId="166" fontId="5" fillId="0" borderId="19" xfId="6" applyNumberFormat="1" applyFont="1" applyFill="1" applyBorder="1" applyAlignment="1">
      <alignment horizontal="center" vertical="center" wrapText="1"/>
    </xf>
    <xf numFmtId="0" fontId="2" fillId="0" borderId="21" xfId="4" applyNumberFormat="1" applyFont="1" applyFill="1" applyBorder="1" applyAlignment="1">
      <alignment horizontal="center" vertical="center" wrapText="1"/>
    </xf>
    <xf numFmtId="0" fontId="2" fillId="0" borderId="4" xfId="4" applyNumberFormat="1" applyFont="1" applyFill="1" applyBorder="1" applyAlignment="1">
      <alignment horizontal="left" vertical="center" wrapText="1"/>
    </xf>
    <xf numFmtId="0" fontId="2" fillId="0" borderId="4" xfId="4" applyNumberFormat="1" applyFont="1" applyFill="1" applyBorder="1" applyAlignment="1">
      <alignment horizontal="center" vertical="center" wrapText="1"/>
    </xf>
    <xf numFmtId="0" fontId="2" fillId="0" borderId="22" xfId="4" applyNumberFormat="1" applyFont="1" applyFill="1" applyBorder="1" applyAlignment="1">
      <alignment vertical="center" wrapText="1"/>
    </xf>
    <xf numFmtId="0" fontId="2" fillId="0" borderId="21" xfId="4" applyNumberFormat="1" applyFont="1" applyFill="1" applyBorder="1" applyAlignment="1">
      <alignment vertical="center" wrapText="1"/>
    </xf>
    <xf numFmtId="166" fontId="5" fillId="0" borderId="21" xfId="6" applyNumberFormat="1" applyFont="1" applyBorder="1" applyAlignment="1">
      <alignment horizontal="right" vertical="center"/>
    </xf>
    <xf numFmtId="166" fontId="5" fillId="0" borderId="4" xfId="6" applyNumberFormat="1" applyFont="1" applyBorder="1" applyAlignment="1">
      <alignment horizontal="right" vertical="center"/>
    </xf>
    <xf numFmtId="166" fontId="5" fillId="0" borderId="23" xfId="6" applyNumberFormat="1" applyFont="1" applyBorder="1" applyAlignment="1">
      <alignment horizontal="right" vertical="center"/>
    </xf>
    <xf numFmtId="166" fontId="2" fillId="0" borderId="4" xfId="6" applyNumberFormat="1" applyFont="1" applyBorder="1" applyAlignment="1">
      <alignment horizontal="right" vertical="center"/>
    </xf>
    <xf numFmtId="164" fontId="2" fillId="0" borderId="4" xfId="5" applyNumberFormat="1" applyFont="1" applyBorder="1" applyAlignment="1">
      <alignment horizontal="right" vertical="center"/>
    </xf>
    <xf numFmtId="0" fontId="2" fillId="0" borderId="24" xfId="4" applyNumberFormat="1" applyFont="1" applyFill="1" applyBorder="1" applyAlignment="1">
      <alignment horizontal="center" vertical="center" wrapText="1"/>
    </xf>
    <xf numFmtId="0" fontId="2" fillId="0" borderId="24" xfId="4" applyNumberFormat="1" applyFont="1" applyFill="1" applyBorder="1" applyAlignment="1">
      <alignment horizontal="left" vertical="center" wrapText="1"/>
    </xf>
    <xf numFmtId="0" fontId="2" fillId="0" borderId="25" xfId="4" applyNumberFormat="1" applyFont="1" applyFill="1" applyBorder="1" applyAlignment="1">
      <alignment horizontal="left" vertical="center" wrapText="1"/>
    </xf>
    <xf numFmtId="166" fontId="5" fillId="0" borderId="24" xfId="6" applyNumberFormat="1" applyFont="1" applyBorder="1" applyAlignment="1">
      <alignment horizontal="right" vertical="center"/>
    </xf>
    <xf numFmtId="166" fontId="5" fillId="0" borderId="25" xfId="6" applyNumberFormat="1" applyFont="1" applyBorder="1" applyAlignment="1">
      <alignment horizontal="right" vertical="center"/>
    </xf>
    <xf numFmtId="166" fontId="2" fillId="0" borderId="24" xfId="6" applyNumberFormat="1" applyFont="1" applyBorder="1" applyAlignment="1">
      <alignment horizontal="right" vertical="center"/>
    </xf>
    <xf numFmtId="164" fontId="2" fillId="0" borderId="24" xfId="5" applyNumberFormat="1" applyFont="1" applyBorder="1" applyAlignment="1">
      <alignment horizontal="right" vertical="center"/>
    </xf>
    <xf numFmtId="0" fontId="5" fillId="0" borderId="26" xfId="4" applyFont="1" applyFill="1" applyBorder="1" applyAlignment="1">
      <alignment horizontal="center" vertical="center" wrapText="1"/>
    </xf>
    <xf numFmtId="166" fontId="5" fillId="0" borderId="27" xfId="6" applyNumberFormat="1" applyFont="1" applyFill="1" applyBorder="1" applyAlignment="1">
      <alignment horizontal="center" vertical="center" wrapText="1"/>
    </xf>
    <xf numFmtId="166" fontId="2" fillId="0" borderId="27" xfId="6" applyNumberFormat="1" applyFont="1" applyFill="1" applyBorder="1" applyAlignment="1">
      <alignment horizontal="right" vertical="center" wrapText="1"/>
    </xf>
    <xf numFmtId="164" fontId="2" fillId="0" borderId="27" xfId="5" applyNumberFormat="1" applyFont="1" applyBorder="1" applyAlignment="1">
      <alignment horizontal="right" vertical="center"/>
    </xf>
    <xf numFmtId="166" fontId="3" fillId="0" borderId="0" xfId="2" applyNumberFormat="1" applyFont="1" applyBorder="1"/>
    <xf numFmtId="0" fontId="4" fillId="0" borderId="0" xfId="2" applyFont="1" applyBorder="1"/>
    <xf numFmtId="166" fontId="3" fillId="0" borderId="0" xfId="2" applyNumberFormat="1" applyFont="1"/>
    <xf numFmtId="0" fontId="2" fillId="0" borderId="0" xfId="2" applyFont="1" applyAlignment="1">
      <alignment horizontal="right" vertical="center"/>
    </xf>
    <xf numFmtId="4" fontId="2" fillId="0" borderId="0" xfId="2" applyNumberFormat="1" applyFont="1" applyAlignment="1">
      <alignment vertical="center"/>
    </xf>
    <xf numFmtId="4" fontId="6" fillId="0" borderId="0" xfId="2" quotePrefix="1" applyNumberFormat="1" applyFont="1" applyAlignment="1">
      <alignment vertical="center"/>
    </xf>
    <xf numFmtId="167" fontId="7" fillId="0" borderId="0" xfId="2" applyNumberFormat="1" applyFont="1" applyAlignment="1">
      <alignment vertical="center"/>
    </xf>
    <xf numFmtId="43" fontId="8" fillId="0" borderId="0" xfId="1" quotePrefix="1" applyFont="1" applyAlignment="1">
      <alignment vertical="center"/>
    </xf>
    <xf numFmtId="0" fontId="2" fillId="0" borderId="0" xfId="2" applyFont="1" applyAlignment="1">
      <alignment vertical="center"/>
    </xf>
    <xf numFmtId="4" fontId="7" fillId="0" borderId="0" xfId="2" applyNumberFormat="1" applyFont="1" applyAlignment="1">
      <alignment vertical="center"/>
    </xf>
    <xf numFmtId="0" fontId="2" fillId="0" borderId="0" xfId="2" applyFont="1" applyAlignment="1">
      <alignment horizontal="right"/>
    </xf>
    <xf numFmtId="167" fontId="2" fillId="0" borderId="0" xfId="2" applyNumberFormat="1" applyFont="1"/>
    <xf numFmtId="0" fontId="3" fillId="0" borderId="0" xfId="2" applyFont="1" applyAlignment="1">
      <alignment horizontal="right"/>
    </xf>
    <xf numFmtId="0" fontId="2" fillId="0" borderId="0" xfId="2" applyAlignment="1">
      <alignment horizontal="right"/>
    </xf>
  </cellXfs>
  <cellStyles count="7">
    <cellStyle name="Normal" xfId="0" builtinId="0"/>
    <cellStyle name="Normal 12" xfId="2"/>
    <cellStyle name="Normal 2 8 3" xfId="4"/>
    <cellStyle name="Porcentagem 11 2" xfId="3"/>
    <cellStyle name="Porcentagem 2 3" xfId="5"/>
    <cellStyle name="Vírgula" xfId="1" builtinId="3"/>
    <cellStyle name="Vírgula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Anexo%20II%20-%20Transparencia%20Mensal%202025%20-%20SJSP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Access-Jan"/>
      <sheetName val="Fev"/>
      <sheetName val="Access-Fev"/>
      <sheetName val="Mar"/>
      <sheetName val="Access-Mar"/>
    </sheetNames>
    <sheetDataSet>
      <sheetData sheetId="0"/>
      <sheetData sheetId="1"/>
      <sheetData sheetId="2"/>
      <sheetData sheetId="3"/>
      <sheetData sheetId="4"/>
      <sheetData sheetId="5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1194762</v>
          </cell>
          <cell r="N10">
            <v>0</v>
          </cell>
          <cell r="O10">
            <v>0</v>
          </cell>
          <cell r="P10">
            <v>1192926.42</v>
          </cell>
          <cell r="Q10">
            <v>1191330.3700000001</v>
          </cell>
          <cell r="R10">
            <v>969034.15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3</v>
          </cell>
          <cell r="M11">
            <v>38688690.700000003</v>
          </cell>
          <cell r="N11">
            <v>0</v>
          </cell>
          <cell r="O11">
            <v>0</v>
          </cell>
          <cell r="P11">
            <v>33868288.780000001</v>
          </cell>
          <cell r="Q11">
            <v>18353092.640000001</v>
          </cell>
          <cell r="R11">
            <v>13946501.41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1027</v>
          </cell>
          <cell r="K12" t="str">
            <v>SERV.AFETOS AS ATIVID.ESPECIFICAS DA JUSTICA</v>
          </cell>
          <cell r="L12" t="str">
            <v>3</v>
          </cell>
          <cell r="M12">
            <v>9781470</v>
          </cell>
          <cell r="N12">
            <v>0</v>
          </cell>
          <cell r="O12">
            <v>0</v>
          </cell>
          <cell r="P12">
            <v>8205436.5800000001</v>
          </cell>
          <cell r="Q12">
            <v>3799418.61</v>
          </cell>
          <cell r="R12">
            <v>2910575.21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20TP</v>
          </cell>
          <cell r="H13" t="str">
            <v>ATIVOS CIVIS DA UNIAO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1</v>
          </cell>
          <cell r="M13">
            <v>389972690.92000002</v>
          </cell>
          <cell r="N13">
            <v>0</v>
          </cell>
          <cell r="O13">
            <v>0</v>
          </cell>
          <cell r="P13">
            <v>389972690.92000002</v>
          </cell>
          <cell r="Q13">
            <v>389835569.80000001</v>
          </cell>
          <cell r="R13">
            <v>362288325.92000002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216H</v>
          </cell>
          <cell r="H14" t="str">
            <v>AJUDA DE CUSTO PARA MORADIA OU AUXILIO-MORADIA A AGENTES PUB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3</v>
          </cell>
          <cell r="M14">
            <v>53499</v>
          </cell>
          <cell r="N14">
            <v>0</v>
          </cell>
          <cell r="O14">
            <v>0</v>
          </cell>
          <cell r="P14">
            <v>34701.14</v>
          </cell>
          <cell r="Q14">
            <v>22576.51</v>
          </cell>
          <cell r="R14">
            <v>22576.51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331</v>
          </cell>
          <cell r="E15" t="str">
            <v>0033</v>
          </cell>
          <cell r="F15" t="str">
            <v>PROGRAMA DE GESTAO E MANUTENCAO DO PODER JUDICIARIO</v>
          </cell>
          <cell r="G15" t="str">
            <v>2004</v>
          </cell>
          <cell r="H15" t="str">
            <v>ASSISTENCIA MEDICA E ODONTOLOGICA AOS SERVIDORES CIVIS, EMPR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94815101</v>
          </cell>
          <cell r="N15">
            <v>0</v>
          </cell>
          <cell r="O15">
            <v>0</v>
          </cell>
          <cell r="P15">
            <v>78460737.790000007</v>
          </cell>
          <cell r="Q15">
            <v>14531763.810000001</v>
          </cell>
          <cell r="R15">
            <v>8438737.9499999993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331</v>
          </cell>
          <cell r="E16" t="str">
            <v>0033</v>
          </cell>
          <cell r="F16" t="str">
            <v>PROGRAMA DE GESTAO E MANUTENCAO DO PODER JUDICIARIO</v>
          </cell>
          <cell r="G16" t="str">
            <v>212B</v>
          </cell>
          <cell r="H16" t="str">
            <v>BENEFICIOS OBRIGATORIOS AOS SERVIDORES CIVIS, EMPREGADOS, MI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3</v>
          </cell>
          <cell r="M16">
            <v>83081168.129999995</v>
          </cell>
          <cell r="N16">
            <v>0</v>
          </cell>
          <cell r="O16">
            <v>0</v>
          </cell>
          <cell r="P16">
            <v>82798232.060000002</v>
          </cell>
          <cell r="Q16">
            <v>22540861.149999999</v>
          </cell>
          <cell r="R16">
            <v>22540861.149999999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846</v>
          </cell>
          <cell r="E17" t="str">
            <v>0033</v>
          </cell>
          <cell r="F17" t="str">
            <v>PROGRAMA DE GESTAO E MANUTENCAO DO PODER JUDICIARIO</v>
          </cell>
          <cell r="G17" t="str">
            <v>09HB</v>
          </cell>
          <cell r="H17" t="str">
            <v>CONTRIBUICAO DA UNIAO, DE SUAS AUTARQUIAS E FUNDACOES PARA O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1</v>
          </cell>
          <cell r="M17">
            <v>59195067.759999998</v>
          </cell>
          <cell r="N17">
            <v>0</v>
          </cell>
          <cell r="O17">
            <v>0</v>
          </cell>
          <cell r="P17">
            <v>59195067.759999998</v>
          </cell>
          <cell r="Q17">
            <v>59195067.759999998</v>
          </cell>
          <cell r="R17">
            <v>59195067.759999998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09</v>
          </cell>
          <cell r="D18" t="str">
            <v>272</v>
          </cell>
          <cell r="E18" t="str">
            <v>0033</v>
          </cell>
          <cell r="F18" t="str">
            <v>PROGRAMA DE GESTAO E MANUTENCAO DO PODER JUDICIARIO</v>
          </cell>
          <cell r="G18" t="str">
            <v>0181</v>
          </cell>
          <cell r="H18" t="str">
            <v>APOSENTADORIAS E PENSOES CIVIS DA UNIAO</v>
          </cell>
          <cell r="I18" t="str">
            <v>2</v>
          </cell>
          <cell r="J18" t="str">
            <v>1056</v>
          </cell>
          <cell r="K18" t="str">
            <v>BENEFICIOS DO RPPS DA UNIAO</v>
          </cell>
          <cell r="L18" t="str">
            <v>1</v>
          </cell>
          <cell r="M18">
            <v>93245747.010000005</v>
          </cell>
          <cell r="N18">
            <v>0</v>
          </cell>
          <cell r="O18">
            <v>0</v>
          </cell>
          <cell r="P18">
            <v>93245747.010000005</v>
          </cell>
          <cell r="Q18">
            <v>93245747.010000005</v>
          </cell>
          <cell r="R18">
            <v>86291395.810000002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28</v>
          </cell>
          <cell r="D19" t="str">
            <v>846</v>
          </cell>
          <cell r="E19" t="str">
            <v>0909</v>
          </cell>
          <cell r="F19" t="str">
            <v>OPERACOES ESPECIAIS: OUTROS ENCARGOS ESPECIAIS</v>
          </cell>
          <cell r="G19" t="str">
            <v>00S6</v>
          </cell>
          <cell r="H19" t="str">
            <v>BENEFICIO ESPECIAL - LEI N. 12.618, DE 2012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1</v>
          </cell>
          <cell r="M19">
            <v>675307</v>
          </cell>
          <cell r="N19">
            <v>0</v>
          </cell>
          <cell r="O19">
            <v>0</v>
          </cell>
          <cell r="P19">
            <v>675307</v>
          </cell>
          <cell r="Q19">
            <v>675307</v>
          </cell>
          <cell r="R19">
            <v>675307</v>
          </cell>
        </row>
        <row r="20">
          <cell r="A20" t="str">
            <v>12107</v>
          </cell>
          <cell r="B20" t="str">
            <v>TRIBUNAL REGIONAL FEDERAL DA 6A. REGIAO</v>
          </cell>
          <cell r="C20" t="str">
            <v>02</v>
          </cell>
          <cell r="D20" t="str">
            <v>061</v>
          </cell>
          <cell r="E20" t="str">
            <v>0033</v>
          </cell>
          <cell r="F20" t="str">
            <v>PROGRAMA DE GESTAO E MANUTENCAO DO PODER JUDICIARIO</v>
          </cell>
          <cell r="G20" t="str">
            <v>4257</v>
          </cell>
          <cell r="H20" t="str">
            <v>JULGAMENTO DE CAUSAS NA JUSTICA FEDERAL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3</v>
          </cell>
          <cell r="M20">
            <v>1593.7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A21" t="str">
            <v>17101</v>
          </cell>
          <cell r="B21" t="str">
            <v>CONSELHO NACIONAL DE JUSTICA</v>
          </cell>
          <cell r="C21" t="str">
            <v>02</v>
          </cell>
          <cell r="D21" t="str">
            <v>032</v>
          </cell>
          <cell r="E21" t="str">
            <v>0033</v>
          </cell>
          <cell r="F21" t="str">
            <v>PROGRAMA DE GESTAO E MANUTENCAO DO PODER JUDICIARIO</v>
          </cell>
          <cell r="G21" t="str">
            <v>21BH</v>
          </cell>
          <cell r="H21" t="str">
            <v>CONTROLE DA ATUACAO ADMINISTRATIVA E FINANCEIRA DO PODER JUD</v>
          </cell>
          <cell r="I21" t="str">
            <v>1</v>
          </cell>
          <cell r="J21" t="str">
            <v>1000</v>
          </cell>
          <cell r="K21" t="str">
            <v>RECURSOS LIVRES DA UNIAO</v>
          </cell>
          <cell r="L21" t="str">
            <v>3</v>
          </cell>
          <cell r="M21">
            <v>0</v>
          </cell>
          <cell r="N21">
            <v>1094.8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A22" t="str">
            <v>33201</v>
          </cell>
          <cell r="B22" t="str">
            <v>INSTITUTO NACIONAL DO SEGURO SOCIAL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00SA</v>
          </cell>
          <cell r="H22" t="str">
            <v>PAGAMENTO DE HONORARIOS PERICIAIS NAS ACOES EM QUE O INSS FI</v>
          </cell>
          <cell r="I22" t="str">
            <v>2</v>
          </cell>
          <cell r="J22" t="str">
            <v>1049</v>
          </cell>
          <cell r="K22" t="str">
            <v>REC.PROP.UO PARA APLIC. EM SEGURIDADE SOCIAL</v>
          </cell>
          <cell r="L22" t="str">
            <v>3</v>
          </cell>
          <cell r="M22">
            <v>11722106</v>
          </cell>
          <cell r="N22">
            <v>0</v>
          </cell>
          <cell r="O22">
            <v>0</v>
          </cell>
          <cell r="P22">
            <v>11712120.300000001</v>
          </cell>
          <cell r="Q22">
            <v>11709713.859999999</v>
          </cell>
          <cell r="R22">
            <v>9417350.8499999996</v>
          </cell>
        </row>
        <row r="23">
          <cell r="A23" t="str">
            <v>34101</v>
          </cell>
          <cell r="B23" t="str">
            <v>MINISTERIO PUBLICO FEDERAL</v>
          </cell>
          <cell r="C23" t="str">
            <v>03</v>
          </cell>
          <cell r="D23" t="str">
            <v>062</v>
          </cell>
          <cell r="E23" t="str">
            <v>0031</v>
          </cell>
          <cell r="F23" t="str">
            <v>PROGRAMA DE GESTAO E MANUTENCAO DO MINISTERIO PUBLICO</v>
          </cell>
          <cell r="G23" t="str">
            <v>4264</v>
          </cell>
          <cell r="H23" t="str">
            <v>DEFESA DO INTERESSE PUBLICO NO PROCESSO JUDICIARIO - MINISTE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3</v>
          </cell>
          <cell r="M23">
            <v>0</v>
          </cell>
          <cell r="N23">
            <v>50726.14</v>
          </cell>
          <cell r="O23">
            <v>0</v>
          </cell>
          <cell r="P23">
            <v>12792.04</v>
          </cell>
          <cell r="Q23">
            <v>0</v>
          </cell>
          <cell r="R23">
            <v>0</v>
          </cell>
        </row>
        <row r="24">
          <cell r="A24" t="str">
            <v>63101</v>
          </cell>
          <cell r="B24" t="str">
            <v>ADVOCACIA-GERAL DA UNIAO - AGU</v>
          </cell>
          <cell r="C24" t="str">
            <v>03</v>
          </cell>
          <cell r="D24" t="str">
            <v>092</v>
          </cell>
          <cell r="E24" t="str">
            <v>4105</v>
          </cell>
          <cell r="F24" t="str">
            <v>DEFESA DA DEMOCRACIA E SEGURANCA JURIDICA PARA INOVACAOEM PO</v>
          </cell>
          <cell r="G24" t="str">
            <v>2674</v>
          </cell>
          <cell r="H24" t="str">
            <v>REPRESENTACAO JUDICIAL E EXTRAJUDICIAL DA UNIAO E SUAS AUTAR</v>
          </cell>
          <cell r="I24" t="str">
            <v>1</v>
          </cell>
          <cell r="J24" t="str">
            <v>1000</v>
          </cell>
          <cell r="K24" t="str">
            <v>RECURSOS LIVRES DA UNIAO</v>
          </cell>
          <cell r="L24" t="str">
            <v>3</v>
          </cell>
          <cell r="M24">
            <v>0</v>
          </cell>
          <cell r="N24">
            <v>65849.39</v>
          </cell>
          <cell r="O24">
            <v>0</v>
          </cell>
          <cell r="P24">
            <v>25720.92</v>
          </cell>
          <cell r="Q24">
            <v>25720.92</v>
          </cell>
          <cell r="R24">
            <v>25720.92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"/>
  <sheetViews>
    <sheetView showGridLines="0" tabSelected="1" view="pageBreakPreview" zoomScale="80" zoomScaleNormal="85" zoomScaleSheetLayoutView="80" workbookViewId="0">
      <selection activeCell="A7" sqref="A7:J7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6.7109375" style="5" customWidth="1"/>
    <col min="20" max="20" width="8.7109375" style="5" customWidth="1"/>
    <col min="21" max="21" width="16.7109375" style="5" customWidth="1"/>
    <col min="22" max="22" width="8.71093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7" t="s">
        <v>5</v>
      </c>
      <c r="B4" s="8">
        <v>45717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s="11" customFormat="1" ht="12.75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s="11" customFormat="1" ht="13.5" thickBot="1" x14ac:dyDescent="0.25">
      <c r="A6" s="12"/>
      <c r="B6" s="12"/>
      <c r="C6" s="12"/>
      <c r="D6" s="12"/>
      <c r="E6" s="12"/>
      <c r="F6" s="12"/>
      <c r="G6" s="12"/>
      <c r="H6" s="13"/>
      <c r="I6" s="13"/>
      <c r="J6" s="13"/>
      <c r="K6" s="12"/>
      <c r="L6" s="12"/>
      <c r="M6" s="12"/>
      <c r="N6" s="12"/>
      <c r="O6" s="12"/>
      <c r="P6" s="12"/>
      <c r="Q6" s="12"/>
      <c r="R6" s="12"/>
      <c r="S6" s="12"/>
      <c r="T6" s="12"/>
      <c r="U6" s="14"/>
      <c r="V6" s="12"/>
      <c r="W6" s="14"/>
      <c r="X6" s="12"/>
    </row>
    <row r="7" spans="1:24" s="11" customFormat="1" ht="28.5" customHeight="1" thickBot="1" x14ac:dyDescent="0.25">
      <c r="A7" s="15" t="s">
        <v>7</v>
      </c>
      <c r="B7" s="16"/>
      <c r="C7" s="16"/>
      <c r="D7" s="16"/>
      <c r="E7" s="16"/>
      <c r="F7" s="16"/>
      <c r="G7" s="16"/>
      <c r="H7" s="16"/>
      <c r="I7" s="16"/>
      <c r="J7" s="17"/>
      <c r="K7" s="18" t="s">
        <v>8</v>
      </c>
      <c r="L7" s="19" t="s">
        <v>9</v>
      </c>
      <c r="M7" s="20"/>
      <c r="N7" s="18" t="s">
        <v>10</v>
      </c>
      <c r="O7" s="18" t="s">
        <v>11</v>
      </c>
      <c r="P7" s="15" t="s">
        <v>12</v>
      </c>
      <c r="Q7" s="17"/>
      <c r="R7" s="18" t="s">
        <v>13</v>
      </c>
      <c r="S7" s="15" t="s">
        <v>14</v>
      </c>
      <c r="T7" s="16"/>
      <c r="U7" s="16"/>
      <c r="V7" s="16"/>
      <c r="W7" s="16"/>
      <c r="X7" s="17"/>
    </row>
    <row r="8" spans="1:24" s="11" customFormat="1" ht="28.5" customHeight="1" x14ac:dyDescent="0.2">
      <c r="A8" s="21" t="s">
        <v>15</v>
      </c>
      <c r="B8" s="22"/>
      <c r="C8" s="23" t="s">
        <v>16</v>
      </c>
      <c r="D8" s="23" t="s">
        <v>17</v>
      </c>
      <c r="E8" s="24" t="s">
        <v>18</v>
      </c>
      <c r="F8" s="25"/>
      <c r="G8" s="23" t="s">
        <v>19</v>
      </c>
      <c r="H8" s="26" t="s">
        <v>20</v>
      </c>
      <c r="I8" s="27"/>
      <c r="J8" s="23" t="s">
        <v>21</v>
      </c>
      <c r="K8" s="28"/>
      <c r="L8" s="29" t="s">
        <v>22</v>
      </c>
      <c r="M8" s="29" t="s">
        <v>23</v>
      </c>
      <c r="N8" s="28"/>
      <c r="O8" s="28"/>
      <c r="P8" s="30" t="s">
        <v>24</v>
      </c>
      <c r="Q8" s="30" t="s">
        <v>25</v>
      </c>
      <c r="R8" s="28"/>
      <c r="S8" s="31" t="s">
        <v>26</v>
      </c>
      <c r="T8" s="32" t="s">
        <v>27</v>
      </c>
      <c r="U8" s="31" t="s">
        <v>28</v>
      </c>
      <c r="V8" s="33" t="s">
        <v>27</v>
      </c>
      <c r="W8" s="34" t="s">
        <v>29</v>
      </c>
      <c r="X8" s="33" t="s">
        <v>27</v>
      </c>
    </row>
    <row r="9" spans="1:24" s="11" customFormat="1" ht="28.5" customHeight="1" thickBot="1" x14ac:dyDescent="0.25">
      <c r="A9" s="35" t="s">
        <v>30</v>
      </c>
      <c r="B9" s="35" t="s">
        <v>31</v>
      </c>
      <c r="C9" s="36"/>
      <c r="D9" s="36"/>
      <c r="E9" s="37" t="s">
        <v>32</v>
      </c>
      <c r="F9" s="37" t="s">
        <v>33</v>
      </c>
      <c r="G9" s="36"/>
      <c r="H9" s="37" t="s">
        <v>30</v>
      </c>
      <c r="I9" s="37" t="s">
        <v>31</v>
      </c>
      <c r="J9" s="36"/>
      <c r="K9" s="35" t="s">
        <v>34</v>
      </c>
      <c r="L9" s="38" t="s">
        <v>35</v>
      </c>
      <c r="M9" s="38" t="s">
        <v>36</v>
      </c>
      <c r="N9" s="38" t="s">
        <v>37</v>
      </c>
      <c r="O9" s="38" t="s">
        <v>38</v>
      </c>
      <c r="P9" s="38" t="s">
        <v>39</v>
      </c>
      <c r="Q9" s="38" t="s">
        <v>40</v>
      </c>
      <c r="R9" s="35" t="s">
        <v>41</v>
      </c>
      <c r="S9" s="39" t="s">
        <v>42</v>
      </c>
      <c r="T9" s="40" t="s">
        <v>43</v>
      </c>
      <c r="U9" s="39" t="s">
        <v>44</v>
      </c>
      <c r="V9" s="40" t="s">
        <v>45</v>
      </c>
      <c r="W9" s="41" t="s">
        <v>46</v>
      </c>
      <c r="X9" s="40" t="s">
        <v>47</v>
      </c>
    </row>
    <row r="10" spans="1:24" s="11" customFormat="1" ht="28.5" customHeight="1" x14ac:dyDescent="0.2">
      <c r="A10" s="42" t="str">
        <f>+'[1]Access-Mar'!A10</f>
        <v>12101</v>
      </c>
      <c r="B10" s="43" t="str">
        <f>+'[1]Access-Mar'!B10</f>
        <v>JUSTICA FEDERAL DE PRIMEIRO GRAU</v>
      </c>
      <c r="C10" s="44" t="str">
        <f>CONCATENATE('[1]Access-Mar'!C10,".",'[1]Access-Mar'!D10)</f>
        <v>02.061</v>
      </c>
      <c r="D10" s="44" t="str">
        <f>CONCATENATE('[1]Access-Mar'!E10,".",'[1]Access-Mar'!G10)</f>
        <v>0033.4224</v>
      </c>
      <c r="E10" s="43" t="str">
        <f>+'[1]Access-Mar'!F10</f>
        <v>PROGRAMA DE GESTAO E MANUTENCAO DO PODER JUDICIARIO</v>
      </c>
      <c r="F10" s="45" t="str">
        <f>+'[1]Access-Mar'!H10</f>
        <v>ASSISTENCIA JURIDICA A PESSOAS CARENTES</v>
      </c>
      <c r="G10" s="42" t="str">
        <f>IF('[1]Access-Mar'!I10="1","F","S")</f>
        <v>F</v>
      </c>
      <c r="H10" s="42" t="str">
        <f>+'[1]Access-Mar'!J10</f>
        <v>1000</v>
      </c>
      <c r="I10" s="46" t="str">
        <f>+'[1]Access-Mar'!K10</f>
        <v>RECURSOS LIVRES DA UNIAO</v>
      </c>
      <c r="J10" s="42" t="str">
        <f>+'[1]Access-Mar'!L10</f>
        <v>3</v>
      </c>
      <c r="K10" s="47"/>
      <c r="L10" s="48"/>
      <c r="M10" s="48"/>
      <c r="N10" s="49">
        <f>K10+L10-M10</f>
        <v>0</v>
      </c>
      <c r="O10" s="47">
        <v>0</v>
      </c>
      <c r="P10" s="50">
        <f>'[1]Access-Mar'!M10</f>
        <v>1194762</v>
      </c>
      <c r="Q10" s="50">
        <f>'[1]Access-Mar'!N10-'[1]Access-Mar'!O10</f>
        <v>0</v>
      </c>
      <c r="R10" s="50">
        <f>N10-O10+P10+Q10</f>
        <v>1194762</v>
      </c>
      <c r="S10" s="50">
        <f>'[1]Access-Mar'!P10</f>
        <v>1192926.42</v>
      </c>
      <c r="T10" s="51">
        <f>IF(R10&gt;0,S10/R10,0)</f>
        <v>0.99846364380520969</v>
      </c>
      <c r="U10" s="50">
        <f>'[1]Access-Mar'!Q10</f>
        <v>1191330.3700000001</v>
      </c>
      <c r="V10" s="51">
        <f>IF(R10&gt;0,U10/R10,0)</f>
        <v>0.99712777105398409</v>
      </c>
      <c r="W10" s="50">
        <f>'[1]Access-Mar'!R10</f>
        <v>969034.15</v>
      </c>
      <c r="X10" s="51">
        <f>IF(R10&gt;0,W10/R10,0)</f>
        <v>0.8110687735297909</v>
      </c>
    </row>
    <row r="11" spans="1:24" s="11" customFormat="1" ht="28.5" customHeight="1" x14ac:dyDescent="0.2">
      <c r="A11" s="52" t="str">
        <f>+'[1]Access-Mar'!A11</f>
        <v>12101</v>
      </c>
      <c r="B11" s="53" t="str">
        <f>+'[1]Access-Mar'!B11</f>
        <v>JUSTICA FEDERAL DE PRIMEIRO GRAU</v>
      </c>
      <c r="C11" s="52" t="str">
        <f>CONCATENATE('[1]Access-Mar'!C11,".",'[1]Access-Mar'!D11)</f>
        <v>02.061</v>
      </c>
      <c r="D11" s="52" t="str">
        <f>CONCATENATE('[1]Access-Mar'!E11,".",'[1]Access-Mar'!G11)</f>
        <v>0033.4257</v>
      </c>
      <c r="E11" s="53" t="str">
        <f>+'[1]Access-Mar'!F11</f>
        <v>PROGRAMA DE GESTAO E MANUTENCAO DO PODER JUDICIARIO</v>
      </c>
      <c r="F11" s="54" t="str">
        <f>+'[1]Access-Mar'!H11</f>
        <v>JULGAMENTO DE CAUSAS NA JUSTICA FEDERAL</v>
      </c>
      <c r="G11" s="52" t="str">
        <f>IF('[1]Access-Mar'!I11="1","F","S")</f>
        <v>F</v>
      </c>
      <c r="H11" s="52" t="str">
        <f>+'[1]Access-Mar'!J11</f>
        <v>1000</v>
      </c>
      <c r="I11" s="53" t="str">
        <f>+'[1]Access-Mar'!K11</f>
        <v>RECURSOS LIVRES DA UNIAO</v>
      </c>
      <c r="J11" s="52" t="str">
        <f>+'[1]Access-Mar'!L11</f>
        <v>3</v>
      </c>
      <c r="K11" s="55"/>
      <c r="L11" s="55"/>
      <c r="M11" s="55"/>
      <c r="N11" s="56">
        <f t="shared" ref="N11:N41" si="0">K11+L11-M11</f>
        <v>0</v>
      </c>
      <c r="O11" s="55">
        <v>0</v>
      </c>
      <c r="P11" s="57">
        <f>'[1]Access-Mar'!M11</f>
        <v>38688690.700000003</v>
      </c>
      <c r="Q11" s="57">
        <f>'[1]Access-Mar'!N11-'[1]Access-Mar'!O11</f>
        <v>0</v>
      </c>
      <c r="R11" s="57">
        <f t="shared" ref="R11:R41" si="1">N11-O11+P11+Q11</f>
        <v>38688690.700000003</v>
      </c>
      <c r="S11" s="57">
        <f>'[1]Access-Mar'!P11</f>
        <v>33868288.780000001</v>
      </c>
      <c r="T11" s="58">
        <f t="shared" ref="T11:T42" si="2">IF(R11&gt;0,S11/R11,0)</f>
        <v>0.87540540057614302</v>
      </c>
      <c r="U11" s="57">
        <f>'[1]Access-Mar'!Q11</f>
        <v>18353092.640000001</v>
      </c>
      <c r="V11" s="58">
        <f t="shared" ref="V11:V42" si="3">IF(R11&gt;0,U11/R11,0)</f>
        <v>0.47437874758578996</v>
      </c>
      <c r="W11" s="57">
        <f>'[1]Access-Mar'!R11</f>
        <v>13946501.41</v>
      </c>
      <c r="X11" s="58">
        <f t="shared" ref="X11:X42" si="4">IF(R11&gt;0,W11/R11,0)</f>
        <v>0.36048005651429293</v>
      </c>
    </row>
    <row r="12" spans="1:24" s="11" customFormat="1" ht="28.5" customHeight="1" x14ac:dyDescent="0.2">
      <c r="A12" s="52" t="str">
        <f>+'[1]Access-Mar'!A12</f>
        <v>12101</v>
      </c>
      <c r="B12" s="53" t="str">
        <f>+'[1]Access-Mar'!B12</f>
        <v>JUSTICA FEDERAL DE PRIMEIRO GRAU</v>
      </c>
      <c r="C12" s="52" t="str">
        <f>CONCATENATE('[1]Access-Mar'!C12,".",'[1]Access-Mar'!D12)</f>
        <v>02.061</v>
      </c>
      <c r="D12" s="52" t="str">
        <f>CONCATENATE('[1]Access-Mar'!E12,".",'[1]Access-Mar'!G12)</f>
        <v>0033.4257</v>
      </c>
      <c r="E12" s="53" t="str">
        <f>+'[1]Access-Mar'!F12</f>
        <v>PROGRAMA DE GESTAO E MANUTENCAO DO PODER JUDICIARIO</v>
      </c>
      <c r="F12" s="53" t="str">
        <f>+'[1]Access-Mar'!H12</f>
        <v>JULGAMENTO DE CAUSAS NA JUSTICA FEDERAL</v>
      </c>
      <c r="G12" s="52" t="str">
        <f>IF('[1]Access-Mar'!I12="1","F","S")</f>
        <v>F</v>
      </c>
      <c r="H12" s="52" t="str">
        <f>+'[1]Access-Mar'!J12</f>
        <v>1027</v>
      </c>
      <c r="I12" s="53" t="str">
        <f>+'[1]Access-Mar'!K12</f>
        <v>SERV.AFETOS AS ATIVID.ESPECIFICAS DA JUSTICA</v>
      </c>
      <c r="J12" s="52" t="str">
        <f>+'[1]Access-Mar'!L12</f>
        <v>3</v>
      </c>
      <c r="K12" s="57"/>
      <c r="L12" s="57"/>
      <c r="M12" s="57"/>
      <c r="N12" s="55">
        <f t="shared" si="0"/>
        <v>0</v>
      </c>
      <c r="O12" s="57">
        <v>0</v>
      </c>
      <c r="P12" s="57">
        <f>'[1]Access-Mar'!M12</f>
        <v>9781470</v>
      </c>
      <c r="Q12" s="57">
        <f>'[1]Access-Mar'!N12-'[1]Access-Mar'!O12</f>
        <v>0</v>
      </c>
      <c r="R12" s="57">
        <f t="shared" si="1"/>
        <v>9781470</v>
      </c>
      <c r="S12" s="57">
        <f>'[1]Access-Mar'!P12</f>
        <v>8205436.5800000001</v>
      </c>
      <c r="T12" s="58">
        <f t="shared" si="2"/>
        <v>0.838875606631723</v>
      </c>
      <c r="U12" s="57">
        <f>'[1]Access-Mar'!Q12</f>
        <v>3799418.61</v>
      </c>
      <c r="V12" s="58">
        <f t="shared" si="3"/>
        <v>0.38843022674505978</v>
      </c>
      <c r="W12" s="57">
        <f>'[1]Access-Mar'!R12</f>
        <v>2910575.21</v>
      </c>
      <c r="X12" s="58">
        <f t="shared" si="4"/>
        <v>0.29756010190697307</v>
      </c>
    </row>
    <row r="13" spans="1:24" s="11" customFormat="1" ht="28.5" customHeight="1" x14ac:dyDescent="0.2">
      <c r="A13" s="52" t="str">
        <f>+'[1]Access-Mar'!A13</f>
        <v>12101</v>
      </c>
      <c r="B13" s="53" t="str">
        <f>+'[1]Access-Mar'!B13</f>
        <v>JUSTICA FEDERAL DE PRIMEIRO GRAU</v>
      </c>
      <c r="C13" s="52" t="str">
        <f>CONCATENATE('[1]Access-Mar'!C13,".",'[1]Access-Mar'!D13)</f>
        <v>02.122</v>
      </c>
      <c r="D13" s="52" t="str">
        <f>CONCATENATE('[1]Access-Mar'!E13,".",'[1]Access-Mar'!G13)</f>
        <v>0033.20TP</v>
      </c>
      <c r="E13" s="53" t="str">
        <f>+'[1]Access-Mar'!F13</f>
        <v>PROGRAMA DE GESTAO E MANUTENCAO DO PODER JUDICIARIO</v>
      </c>
      <c r="F13" s="53" t="str">
        <f>+'[1]Access-Mar'!H13</f>
        <v>ATIVOS CIVIS DA UNIAO</v>
      </c>
      <c r="G13" s="52" t="str">
        <f>IF('[1]Access-Mar'!I13="1","F","S")</f>
        <v>F</v>
      </c>
      <c r="H13" s="52" t="str">
        <f>+'[1]Access-Mar'!J13</f>
        <v>1000</v>
      </c>
      <c r="I13" s="53" t="str">
        <f>+'[1]Access-Mar'!K13</f>
        <v>RECURSOS LIVRES DA UNIAO</v>
      </c>
      <c r="J13" s="52" t="str">
        <f>+'[1]Access-Mar'!L13</f>
        <v>1</v>
      </c>
      <c r="K13" s="57"/>
      <c r="L13" s="57"/>
      <c r="M13" s="57"/>
      <c r="N13" s="55">
        <f t="shared" si="0"/>
        <v>0</v>
      </c>
      <c r="O13" s="57">
        <v>0</v>
      </c>
      <c r="P13" s="57">
        <f>'[1]Access-Mar'!M13</f>
        <v>389972690.92000002</v>
      </c>
      <c r="Q13" s="57">
        <f>'[1]Access-Mar'!N13-'[1]Access-Mar'!O13</f>
        <v>0</v>
      </c>
      <c r="R13" s="57">
        <f>N13-O13+P13+Q13</f>
        <v>389972690.92000002</v>
      </c>
      <c r="S13" s="57">
        <f>'[1]Access-Mar'!P13</f>
        <v>389972690.92000002</v>
      </c>
      <c r="T13" s="58">
        <f t="shared" si="2"/>
        <v>1</v>
      </c>
      <c r="U13" s="57">
        <f>'[1]Access-Mar'!Q13</f>
        <v>389835569.80000001</v>
      </c>
      <c r="V13" s="58">
        <f t="shared" si="3"/>
        <v>0.99964838276322243</v>
      </c>
      <c r="W13" s="57">
        <f>'[1]Access-Mar'!R13</f>
        <v>362288325.92000002</v>
      </c>
      <c r="X13" s="58">
        <f t="shared" si="4"/>
        <v>0.92900947772858478</v>
      </c>
    </row>
    <row r="14" spans="1:24" s="11" customFormat="1" ht="28.5" customHeight="1" x14ac:dyDescent="0.2">
      <c r="A14" s="52" t="str">
        <f>+'[1]Access-Mar'!A14</f>
        <v>12101</v>
      </c>
      <c r="B14" s="53" t="str">
        <f>+'[1]Access-Mar'!B14</f>
        <v>JUSTICA FEDERAL DE PRIMEIRO GRAU</v>
      </c>
      <c r="C14" s="52" t="str">
        <f>CONCATENATE('[1]Access-Mar'!C14,".",'[1]Access-Mar'!D14)</f>
        <v>02.122</v>
      </c>
      <c r="D14" s="52" t="str">
        <f>CONCATENATE('[1]Access-Mar'!E14,".",'[1]Access-Mar'!G14)</f>
        <v>0033.216H</v>
      </c>
      <c r="E14" s="53" t="str">
        <f>+'[1]Access-Mar'!F14</f>
        <v>PROGRAMA DE GESTAO E MANUTENCAO DO PODER JUDICIARIO</v>
      </c>
      <c r="F14" s="53" t="str">
        <f>+'[1]Access-Mar'!H14</f>
        <v>AJUDA DE CUSTO PARA MORADIA OU AUXILIO-MORADIA A AGENTES PUB</v>
      </c>
      <c r="G14" s="52" t="str">
        <f>IF('[1]Access-Mar'!I14="1","F","S")</f>
        <v>F</v>
      </c>
      <c r="H14" s="52" t="str">
        <f>+'[1]Access-Mar'!J14</f>
        <v>1000</v>
      </c>
      <c r="I14" s="53" t="str">
        <f>+'[1]Access-Mar'!K14</f>
        <v>RECURSOS LIVRES DA UNIAO</v>
      </c>
      <c r="J14" s="52" t="str">
        <f>+'[1]Access-Mar'!L14</f>
        <v>3</v>
      </c>
      <c r="K14" s="57"/>
      <c r="L14" s="57"/>
      <c r="M14" s="57"/>
      <c r="N14" s="55">
        <f t="shared" si="0"/>
        <v>0</v>
      </c>
      <c r="O14" s="57">
        <v>0</v>
      </c>
      <c r="P14" s="57">
        <f>'[1]Access-Mar'!M14</f>
        <v>53499</v>
      </c>
      <c r="Q14" s="57">
        <f>'[1]Access-Mar'!N14-'[1]Access-Mar'!O14</f>
        <v>0</v>
      </c>
      <c r="R14" s="57">
        <f t="shared" si="1"/>
        <v>53499</v>
      </c>
      <c r="S14" s="57">
        <f>'[1]Access-Mar'!P14</f>
        <v>34701.14</v>
      </c>
      <c r="T14" s="58">
        <f t="shared" si="2"/>
        <v>0.64863156320678894</v>
      </c>
      <c r="U14" s="57">
        <f>'[1]Access-Mar'!Q14</f>
        <v>22576.51</v>
      </c>
      <c r="V14" s="58">
        <f t="shared" si="3"/>
        <v>0.42199872894820462</v>
      </c>
      <c r="W14" s="57">
        <f>'[1]Access-Mar'!R14</f>
        <v>22576.51</v>
      </c>
      <c r="X14" s="58">
        <f t="shared" si="4"/>
        <v>0.42199872894820462</v>
      </c>
    </row>
    <row r="15" spans="1:24" s="11" customFormat="1" ht="28.5" customHeight="1" x14ac:dyDescent="0.2">
      <c r="A15" s="52" t="str">
        <f>+'[1]Access-Mar'!A15</f>
        <v>12101</v>
      </c>
      <c r="B15" s="53" t="str">
        <f>+'[1]Access-Mar'!B15</f>
        <v>JUSTICA FEDERAL DE PRIMEIRO GRAU</v>
      </c>
      <c r="C15" s="52" t="str">
        <f>CONCATENATE('[1]Access-Mar'!C15,".",'[1]Access-Mar'!D15)</f>
        <v>02.331</v>
      </c>
      <c r="D15" s="52" t="str">
        <f>CONCATENATE('[1]Access-Mar'!E15,".",'[1]Access-Mar'!G15)</f>
        <v>0033.2004</v>
      </c>
      <c r="E15" s="53" t="str">
        <f>+'[1]Access-Mar'!F15</f>
        <v>PROGRAMA DE GESTAO E MANUTENCAO DO PODER JUDICIARIO</v>
      </c>
      <c r="F15" s="53" t="str">
        <f>+'[1]Access-Mar'!H15</f>
        <v>ASSISTENCIA MEDICA E ODONTOLOGICA AOS SERVIDORES CIVIS, EMPR</v>
      </c>
      <c r="G15" s="52" t="str">
        <f>IF('[1]Access-Mar'!I15="1","F","S")</f>
        <v>F</v>
      </c>
      <c r="H15" s="52" t="str">
        <f>+'[1]Access-Mar'!J15</f>
        <v>1000</v>
      </c>
      <c r="I15" s="53" t="str">
        <f>+'[1]Access-Mar'!K15</f>
        <v>RECURSOS LIVRES DA UNIAO</v>
      </c>
      <c r="J15" s="52" t="str">
        <f>+'[1]Access-Mar'!L15</f>
        <v>3</v>
      </c>
      <c r="K15" s="55"/>
      <c r="L15" s="55"/>
      <c r="M15" s="55"/>
      <c r="N15" s="55">
        <f t="shared" si="0"/>
        <v>0</v>
      </c>
      <c r="O15" s="55">
        <v>0</v>
      </c>
      <c r="P15" s="57">
        <f>'[1]Access-Mar'!M15</f>
        <v>94815101</v>
      </c>
      <c r="Q15" s="57">
        <f>'[1]Access-Mar'!N15-'[1]Access-Mar'!O15</f>
        <v>0</v>
      </c>
      <c r="R15" s="57">
        <f t="shared" si="1"/>
        <v>94815101</v>
      </c>
      <c r="S15" s="57">
        <f>'[1]Access-Mar'!P15</f>
        <v>78460737.790000007</v>
      </c>
      <c r="T15" s="58">
        <f t="shared" si="2"/>
        <v>0.82751309614699464</v>
      </c>
      <c r="U15" s="57">
        <f>'[1]Access-Mar'!Q15</f>
        <v>14531763.810000001</v>
      </c>
      <c r="V15" s="58">
        <f t="shared" si="3"/>
        <v>0.15326423382705673</v>
      </c>
      <c r="W15" s="57">
        <f>'[1]Access-Mar'!R15</f>
        <v>8438737.9499999993</v>
      </c>
      <c r="X15" s="58">
        <f t="shared" si="4"/>
        <v>8.9002045676247282E-2</v>
      </c>
    </row>
    <row r="16" spans="1:24" s="11" customFormat="1" ht="28.5" customHeight="1" x14ac:dyDescent="0.2">
      <c r="A16" s="52" t="str">
        <f>+'[1]Access-Mar'!A16</f>
        <v>12101</v>
      </c>
      <c r="B16" s="53" t="str">
        <f>+'[1]Access-Mar'!B16</f>
        <v>JUSTICA FEDERAL DE PRIMEIRO GRAU</v>
      </c>
      <c r="C16" s="52" t="str">
        <f>CONCATENATE('[1]Access-Mar'!C16,".",'[1]Access-Mar'!D16)</f>
        <v>02.331</v>
      </c>
      <c r="D16" s="52" t="str">
        <f>CONCATENATE('[1]Access-Mar'!E16,".",'[1]Access-Mar'!G16)</f>
        <v>0033.212B</v>
      </c>
      <c r="E16" s="53" t="str">
        <f>+'[1]Access-Mar'!F16</f>
        <v>PROGRAMA DE GESTAO E MANUTENCAO DO PODER JUDICIARIO</v>
      </c>
      <c r="F16" s="53" t="str">
        <f>+'[1]Access-Mar'!H16</f>
        <v>BENEFICIOS OBRIGATORIOS AOS SERVIDORES CIVIS, EMPREGADOS, MI</v>
      </c>
      <c r="G16" s="52" t="str">
        <f>IF('[1]Access-Mar'!I16="1","F","S")</f>
        <v>F</v>
      </c>
      <c r="H16" s="52" t="str">
        <f>+'[1]Access-Mar'!J16</f>
        <v>1000</v>
      </c>
      <c r="I16" s="53" t="str">
        <f>+'[1]Access-Mar'!K16</f>
        <v>RECURSOS LIVRES DA UNIAO</v>
      </c>
      <c r="J16" s="52" t="str">
        <f>+'[1]Access-Mar'!L16</f>
        <v>3</v>
      </c>
      <c r="K16" s="57"/>
      <c r="L16" s="57"/>
      <c r="M16" s="57"/>
      <c r="N16" s="55">
        <f t="shared" si="0"/>
        <v>0</v>
      </c>
      <c r="O16" s="57">
        <v>0</v>
      </c>
      <c r="P16" s="57">
        <f>'[1]Access-Mar'!M16</f>
        <v>83081168.129999995</v>
      </c>
      <c r="Q16" s="57">
        <f>'[1]Access-Mar'!N16-'[1]Access-Mar'!O16</f>
        <v>0</v>
      </c>
      <c r="R16" s="57">
        <f t="shared" si="1"/>
        <v>83081168.129999995</v>
      </c>
      <c r="S16" s="57">
        <f>'[1]Access-Mar'!P16</f>
        <v>82798232.060000002</v>
      </c>
      <c r="T16" s="58">
        <f t="shared" si="2"/>
        <v>0.99659446206200097</v>
      </c>
      <c r="U16" s="57">
        <f>'[1]Access-Mar'!Q16</f>
        <v>22540861.149999999</v>
      </c>
      <c r="V16" s="58">
        <f t="shared" si="3"/>
        <v>0.27131131708126116</v>
      </c>
      <c r="W16" s="57">
        <f>'[1]Access-Mar'!R16</f>
        <v>22540861.149999999</v>
      </c>
      <c r="X16" s="58">
        <f t="shared" si="4"/>
        <v>0.27131131708126116</v>
      </c>
    </row>
    <row r="17" spans="1:24" s="11" customFormat="1" ht="28.5" customHeight="1" x14ac:dyDescent="0.2">
      <c r="A17" s="52" t="str">
        <f>+'[1]Access-Mar'!A17</f>
        <v>12101</v>
      </c>
      <c r="B17" s="53" t="str">
        <f>+'[1]Access-Mar'!B17</f>
        <v>JUSTICA FEDERAL DE PRIMEIRO GRAU</v>
      </c>
      <c r="C17" s="52" t="str">
        <f>CONCATENATE('[1]Access-Mar'!C17,".",'[1]Access-Mar'!D17)</f>
        <v>02.846</v>
      </c>
      <c r="D17" s="52" t="str">
        <f>CONCATENATE('[1]Access-Mar'!E17,".",'[1]Access-Mar'!G17)</f>
        <v>0033.09HB</v>
      </c>
      <c r="E17" s="53" t="str">
        <f>+'[1]Access-Mar'!F17</f>
        <v>PROGRAMA DE GESTAO E MANUTENCAO DO PODER JUDICIARIO</v>
      </c>
      <c r="F17" s="53" t="str">
        <f>+'[1]Access-Mar'!H17</f>
        <v>CONTRIBUICAO DA UNIAO, DE SUAS AUTARQUIAS E FUNDACOES PARA O</v>
      </c>
      <c r="G17" s="52" t="str">
        <f>IF('[1]Access-Mar'!I17="1","F","S")</f>
        <v>F</v>
      </c>
      <c r="H17" s="52" t="str">
        <f>+'[1]Access-Mar'!J17</f>
        <v>1000</v>
      </c>
      <c r="I17" s="53" t="str">
        <f>+'[1]Access-Mar'!K17</f>
        <v>RECURSOS LIVRES DA UNIAO</v>
      </c>
      <c r="J17" s="52" t="str">
        <f>+'[1]Access-Mar'!L17</f>
        <v>1</v>
      </c>
      <c r="K17" s="57"/>
      <c r="L17" s="57"/>
      <c r="M17" s="57"/>
      <c r="N17" s="55">
        <f t="shared" si="0"/>
        <v>0</v>
      </c>
      <c r="O17" s="57">
        <v>0</v>
      </c>
      <c r="P17" s="57">
        <f>'[1]Access-Mar'!M17</f>
        <v>59195067.759999998</v>
      </c>
      <c r="Q17" s="57">
        <f>'[1]Access-Mar'!N17-'[1]Access-Mar'!O17</f>
        <v>0</v>
      </c>
      <c r="R17" s="57">
        <f t="shared" si="1"/>
        <v>59195067.759999998</v>
      </c>
      <c r="S17" s="57">
        <f>'[1]Access-Mar'!P17</f>
        <v>59195067.759999998</v>
      </c>
      <c r="T17" s="58">
        <f t="shared" si="2"/>
        <v>1</v>
      </c>
      <c r="U17" s="57">
        <f>'[1]Access-Mar'!Q17</f>
        <v>59195067.759999998</v>
      </c>
      <c r="V17" s="58">
        <f t="shared" si="3"/>
        <v>1</v>
      </c>
      <c r="W17" s="57">
        <f>'[1]Access-Mar'!R17</f>
        <v>59195067.759999998</v>
      </c>
      <c r="X17" s="58">
        <f t="shared" si="4"/>
        <v>1</v>
      </c>
    </row>
    <row r="18" spans="1:24" s="11" customFormat="1" ht="28.5" customHeight="1" x14ac:dyDescent="0.2">
      <c r="A18" s="52" t="str">
        <f>+'[1]Access-Mar'!A18</f>
        <v>12101</v>
      </c>
      <c r="B18" s="53" t="str">
        <f>+'[1]Access-Mar'!B18</f>
        <v>JUSTICA FEDERAL DE PRIMEIRO GRAU</v>
      </c>
      <c r="C18" s="52" t="str">
        <f>CONCATENATE('[1]Access-Mar'!C18,".",'[1]Access-Mar'!D18)</f>
        <v>09.272</v>
      </c>
      <c r="D18" s="52" t="str">
        <f>CONCATENATE('[1]Access-Mar'!E18,".",'[1]Access-Mar'!G18)</f>
        <v>0033.0181</v>
      </c>
      <c r="E18" s="53" t="str">
        <f>+'[1]Access-Mar'!F18</f>
        <v>PROGRAMA DE GESTAO E MANUTENCAO DO PODER JUDICIARIO</v>
      </c>
      <c r="F18" s="53" t="str">
        <f>+'[1]Access-Mar'!H18</f>
        <v>APOSENTADORIAS E PENSOES CIVIS DA UNIAO</v>
      </c>
      <c r="G18" s="52" t="str">
        <f>IF('[1]Access-Mar'!I18="1","F","S")</f>
        <v>S</v>
      </c>
      <c r="H18" s="52" t="str">
        <f>+'[1]Access-Mar'!J18</f>
        <v>1056</v>
      </c>
      <c r="I18" s="53" t="str">
        <f>+'[1]Access-Mar'!K18</f>
        <v>BENEFICIOS DO RPPS DA UNIAO</v>
      </c>
      <c r="J18" s="52" t="str">
        <f>+'[1]Access-Mar'!L18</f>
        <v>1</v>
      </c>
      <c r="K18" s="57"/>
      <c r="L18" s="57"/>
      <c r="M18" s="57"/>
      <c r="N18" s="55">
        <f t="shared" si="0"/>
        <v>0</v>
      </c>
      <c r="O18" s="57">
        <v>0</v>
      </c>
      <c r="P18" s="57">
        <f>'[1]Access-Mar'!M18</f>
        <v>93245747.010000005</v>
      </c>
      <c r="Q18" s="57">
        <f>'[1]Access-Mar'!N18-'[1]Access-Mar'!O18</f>
        <v>0</v>
      </c>
      <c r="R18" s="57">
        <f t="shared" si="1"/>
        <v>93245747.010000005</v>
      </c>
      <c r="S18" s="57">
        <f>'[1]Access-Mar'!P18</f>
        <v>93245747.010000005</v>
      </c>
      <c r="T18" s="58">
        <f t="shared" si="2"/>
        <v>1</v>
      </c>
      <c r="U18" s="57">
        <f>'[1]Access-Mar'!Q18</f>
        <v>93245747.010000005</v>
      </c>
      <c r="V18" s="58">
        <f t="shared" si="3"/>
        <v>1</v>
      </c>
      <c r="W18" s="57">
        <f>'[1]Access-Mar'!R18</f>
        <v>86291395.810000002</v>
      </c>
      <c r="X18" s="58">
        <f t="shared" si="4"/>
        <v>0.92541910571798847</v>
      </c>
    </row>
    <row r="19" spans="1:24" s="11" customFormat="1" ht="28.5" customHeight="1" x14ac:dyDescent="0.2">
      <c r="A19" s="52" t="str">
        <f>+'[1]Access-Mar'!A19</f>
        <v>12101</v>
      </c>
      <c r="B19" s="53" t="str">
        <f>+'[1]Access-Mar'!B19</f>
        <v>JUSTICA FEDERAL DE PRIMEIRO GRAU</v>
      </c>
      <c r="C19" s="52" t="str">
        <f>CONCATENATE('[1]Access-Mar'!C19,".",'[1]Access-Mar'!D19)</f>
        <v>28.846</v>
      </c>
      <c r="D19" s="52" t="str">
        <f>CONCATENATE('[1]Access-Mar'!E19,".",'[1]Access-Mar'!G19)</f>
        <v>0909.00S6</v>
      </c>
      <c r="E19" s="53" t="str">
        <f>+'[1]Access-Mar'!F19</f>
        <v>OPERACOES ESPECIAIS: OUTROS ENCARGOS ESPECIAIS</v>
      </c>
      <c r="F19" s="53" t="str">
        <f>+'[1]Access-Mar'!H19</f>
        <v>BENEFICIO ESPECIAL - LEI N. 12.618, DE 2012</v>
      </c>
      <c r="G19" s="52" t="str">
        <f>IF('[1]Access-Mar'!I19="1","F","S")</f>
        <v>F</v>
      </c>
      <c r="H19" s="52" t="str">
        <f>+'[1]Access-Mar'!J19</f>
        <v>1000</v>
      </c>
      <c r="I19" s="53" t="str">
        <f>+'[1]Access-Mar'!K19</f>
        <v>RECURSOS LIVRES DA UNIAO</v>
      </c>
      <c r="J19" s="52" t="str">
        <f>+'[1]Access-Mar'!L19</f>
        <v>1</v>
      </c>
      <c r="K19" s="57"/>
      <c r="L19" s="57"/>
      <c r="M19" s="57"/>
      <c r="N19" s="55">
        <f t="shared" si="0"/>
        <v>0</v>
      </c>
      <c r="O19" s="57">
        <v>0</v>
      </c>
      <c r="P19" s="57">
        <f>'[1]Access-Mar'!M19</f>
        <v>675307</v>
      </c>
      <c r="Q19" s="57">
        <f>'[1]Access-Mar'!N19-'[1]Access-Mar'!O19</f>
        <v>0</v>
      </c>
      <c r="R19" s="57">
        <f t="shared" si="1"/>
        <v>675307</v>
      </c>
      <c r="S19" s="57">
        <f>'[1]Access-Mar'!P19</f>
        <v>675307</v>
      </c>
      <c r="T19" s="58">
        <f t="shared" si="2"/>
        <v>1</v>
      </c>
      <c r="U19" s="57">
        <f>'[1]Access-Mar'!Q19</f>
        <v>675307</v>
      </c>
      <c r="V19" s="58">
        <f t="shared" si="3"/>
        <v>1</v>
      </c>
      <c r="W19" s="57">
        <f>'[1]Access-Mar'!R19</f>
        <v>675307</v>
      </c>
      <c r="X19" s="58">
        <f t="shared" si="4"/>
        <v>1</v>
      </c>
    </row>
    <row r="20" spans="1:24" s="11" customFormat="1" ht="28.5" customHeight="1" x14ac:dyDescent="0.2">
      <c r="A20" s="52" t="str">
        <f>+'[1]Access-Mar'!A20</f>
        <v>12107</v>
      </c>
      <c r="B20" s="53" t="str">
        <f>+'[1]Access-Mar'!B20</f>
        <v>TRIBUNAL REGIONAL FEDERAL DA 6A. REGIAO</v>
      </c>
      <c r="C20" s="52" t="str">
        <f>CONCATENATE('[1]Access-Mar'!C20,".",'[1]Access-Mar'!D20)</f>
        <v>02.061</v>
      </c>
      <c r="D20" s="52" t="str">
        <f>CONCATENATE('[1]Access-Mar'!E20,".",'[1]Access-Mar'!G20)</f>
        <v>0033.4257</v>
      </c>
      <c r="E20" s="53" t="str">
        <f>+'[1]Access-Mar'!F20</f>
        <v>PROGRAMA DE GESTAO E MANUTENCAO DO PODER JUDICIARIO</v>
      </c>
      <c r="F20" s="53" t="str">
        <f>+'[1]Access-Mar'!H20</f>
        <v>JULGAMENTO DE CAUSAS NA JUSTICA FEDERAL</v>
      </c>
      <c r="G20" s="52" t="str">
        <f>IF('[1]Access-Mar'!I20="1","F","S")</f>
        <v>F</v>
      </c>
      <c r="H20" s="52" t="str">
        <f>+'[1]Access-Mar'!J20</f>
        <v>1000</v>
      </c>
      <c r="I20" s="53" t="str">
        <f>+'[1]Access-Mar'!K20</f>
        <v>RECURSOS LIVRES DA UNIAO</v>
      </c>
      <c r="J20" s="52" t="str">
        <f>+'[1]Access-Mar'!L20</f>
        <v>3</v>
      </c>
      <c r="K20" s="57"/>
      <c r="L20" s="57"/>
      <c r="M20" s="57"/>
      <c r="N20" s="55">
        <f t="shared" si="0"/>
        <v>0</v>
      </c>
      <c r="O20" s="57">
        <v>0</v>
      </c>
      <c r="P20" s="57">
        <f>'[1]Access-Mar'!M20</f>
        <v>1593.7</v>
      </c>
      <c r="Q20" s="57">
        <f>'[1]Access-Mar'!N20-'[1]Access-Mar'!O20</f>
        <v>0</v>
      </c>
      <c r="R20" s="57">
        <f t="shared" si="1"/>
        <v>1593.7</v>
      </c>
      <c r="S20" s="57">
        <f>'[1]Access-Mar'!P20</f>
        <v>0</v>
      </c>
      <c r="T20" s="58">
        <f t="shared" si="2"/>
        <v>0</v>
      </c>
      <c r="U20" s="57">
        <f>'[1]Access-Mar'!Q20</f>
        <v>0</v>
      </c>
      <c r="V20" s="58">
        <f t="shared" si="3"/>
        <v>0</v>
      </c>
      <c r="W20" s="57">
        <f>'[1]Access-Mar'!R20</f>
        <v>0</v>
      </c>
      <c r="X20" s="58">
        <f t="shared" si="4"/>
        <v>0</v>
      </c>
    </row>
    <row r="21" spans="1:24" s="11" customFormat="1" ht="28.5" customHeight="1" x14ac:dyDescent="0.2">
      <c r="A21" s="52" t="str">
        <f>+'[1]Access-Mar'!A21</f>
        <v>17101</v>
      </c>
      <c r="B21" s="53" t="str">
        <f>+'[1]Access-Mar'!B21</f>
        <v>CONSELHO NACIONAL DE JUSTICA</v>
      </c>
      <c r="C21" s="52" t="str">
        <f>CONCATENATE('[1]Access-Mar'!C21,".",'[1]Access-Mar'!D21)</f>
        <v>02.032</v>
      </c>
      <c r="D21" s="52" t="str">
        <f>CONCATENATE('[1]Access-Mar'!E21,".",'[1]Access-Mar'!G21)</f>
        <v>0033.21BH</v>
      </c>
      <c r="E21" s="53" t="str">
        <f>+'[1]Access-Mar'!F21</f>
        <v>PROGRAMA DE GESTAO E MANUTENCAO DO PODER JUDICIARIO</v>
      </c>
      <c r="F21" s="53" t="str">
        <f>+'[1]Access-Mar'!H21</f>
        <v>CONTROLE DA ATUACAO ADMINISTRATIVA E FINANCEIRA DO PODER JUD</v>
      </c>
      <c r="G21" s="52" t="str">
        <f>IF('[1]Access-Mar'!I21="1","F","S")</f>
        <v>F</v>
      </c>
      <c r="H21" s="52" t="str">
        <f>+'[1]Access-Mar'!J21</f>
        <v>1000</v>
      </c>
      <c r="I21" s="53" t="str">
        <f>+'[1]Access-Mar'!K21</f>
        <v>RECURSOS LIVRES DA UNIAO</v>
      </c>
      <c r="J21" s="52" t="str">
        <f>+'[1]Access-Mar'!L21</f>
        <v>3</v>
      </c>
      <c r="K21" s="57"/>
      <c r="L21" s="57"/>
      <c r="M21" s="57"/>
      <c r="N21" s="55">
        <f t="shared" si="0"/>
        <v>0</v>
      </c>
      <c r="O21" s="57">
        <v>0</v>
      </c>
      <c r="P21" s="57">
        <f>'[1]Access-Mar'!M21</f>
        <v>0</v>
      </c>
      <c r="Q21" s="57">
        <f>'[1]Access-Mar'!N21-'[1]Access-Mar'!O21</f>
        <v>1094.8</v>
      </c>
      <c r="R21" s="57">
        <f t="shared" si="1"/>
        <v>1094.8</v>
      </c>
      <c r="S21" s="57">
        <f>'[1]Access-Mar'!P21</f>
        <v>0</v>
      </c>
      <c r="T21" s="58">
        <f t="shared" si="2"/>
        <v>0</v>
      </c>
      <c r="U21" s="57">
        <f>'[1]Access-Mar'!Q21</f>
        <v>0</v>
      </c>
      <c r="V21" s="58">
        <f t="shared" si="3"/>
        <v>0</v>
      </c>
      <c r="W21" s="57">
        <f>'[1]Access-Mar'!R21</f>
        <v>0</v>
      </c>
      <c r="X21" s="58">
        <f t="shared" si="4"/>
        <v>0</v>
      </c>
    </row>
    <row r="22" spans="1:24" s="11" customFormat="1" ht="28.5" customHeight="1" x14ac:dyDescent="0.2">
      <c r="A22" s="52" t="str">
        <f>+'[1]Access-Mar'!A22</f>
        <v>33201</v>
      </c>
      <c r="B22" s="53" t="str">
        <f>+'[1]Access-Mar'!B22</f>
        <v>INSTITUTO NACIONAL DO SEGURO SOCIAL</v>
      </c>
      <c r="C22" s="52" t="str">
        <f>CONCATENATE('[1]Access-Mar'!C22,".",'[1]Access-Mar'!D22)</f>
        <v>28.846</v>
      </c>
      <c r="D22" s="52" t="str">
        <f>CONCATENATE('[1]Access-Mar'!E22,".",'[1]Access-Mar'!G22)</f>
        <v>0901.00SA</v>
      </c>
      <c r="E22" s="53" t="str">
        <f>+'[1]Access-Mar'!F22</f>
        <v>OPERACOES ESPECIAIS: CUMPRIMENTO DE SENTENCAS JUDICIAIS</v>
      </c>
      <c r="F22" s="53" t="str">
        <f>+'[1]Access-Mar'!H22</f>
        <v>PAGAMENTO DE HONORARIOS PERICIAIS NAS ACOES EM QUE O INSS FI</v>
      </c>
      <c r="G22" s="52" t="str">
        <f>IF('[1]Access-Mar'!I22="1","F","S")</f>
        <v>S</v>
      </c>
      <c r="H22" s="52" t="str">
        <f>+'[1]Access-Mar'!J22</f>
        <v>1049</v>
      </c>
      <c r="I22" s="53" t="str">
        <f>+'[1]Access-Mar'!K22</f>
        <v>REC.PROP.UO PARA APLIC. EM SEGURIDADE SOCIAL</v>
      </c>
      <c r="J22" s="52" t="str">
        <f>+'[1]Access-Mar'!L22</f>
        <v>3</v>
      </c>
      <c r="K22" s="57"/>
      <c r="L22" s="57"/>
      <c r="M22" s="57"/>
      <c r="N22" s="55">
        <f t="shared" si="0"/>
        <v>0</v>
      </c>
      <c r="O22" s="57">
        <v>0</v>
      </c>
      <c r="P22" s="57">
        <f>'[1]Access-Mar'!M22</f>
        <v>11722106</v>
      </c>
      <c r="Q22" s="57">
        <f>'[1]Access-Mar'!N22-'[1]Access-Mar'!O22</f>
        <v>0</v>
      </c>
      <c r="R22" s="57">
        <f t="shared" si="1"/>
        <v>11722106</v>
      </c>
      <c r="S22" s="57">
        <f>'[1]Access-Mar'!P22</f>
        <v>11712120.300000001</v>
      </c>
      <c r="T22" s="58">
        <f t="shared" si="2"/>
        <v>0.99914813089047316</v>
      </c>
      <c r="U22" s="57">
        <f>'[1]Access-Mar'!Q22</f>
        <v>11709713.859999999</v>
      </c>
      <c r="V22" s="58">
        <f t="shared" si="3"/>
        <v>0.99894284013469925</v>
      </c>
      <c r="W22" s="57">
        <f>'[1]Access-Mar'!R22</f>
        <v>9417350.8499999996</v>
      </c>
      <c r="X22" s="58">
        <f t="shared" si="4"/>
        <v>0.80338386719928989</v>
      </c>
    </row>
    <row r="23" spans="1:24" s="11" customFormat="1" ht="28.5" customHeight="1" x14ac:dyDescent="0.2">
      <c r="A23" s="52" t="str">
        <f>+'[1]Access-Mar'!A23</f>
        <v>34101</v>
      </c>
      <c r="B23" s="53" t="str">
        <f>+'[1]Access-Mar'!B23</f>
        <v>MINISTERIO PUBLICO FEDERAL</v>
      </c>
      <c r="C23" s="52" t="str">
        <f>CONCATENATE('[1]Access-Mar'!C23,".",'[1]Access-Mar'!D23)</f>
        <v>03.062</v>
      </c>
      <c r="D23" s="52" t="str">
        <f>CONCATENATE('[1]Access-Mar'!E23,".",'[1]Access-Mar'!G23)</f>
        <v>0031.4264</v>
      </c>
      <c r="E23" s="53" t="str">
        <f>+'[1]Access-Mar'!F23</f>
        <v>PROGRAMA DE GESTAO E MANUTENCAO DO MINISTERIO PUBLICO</v>
      </c>
      <c r="F23" s="53" t="str">
        <f>+'[1]Access-Mar'!H23</f>
        <v>DEFESA DO INTERESSE PUBLICO NO PROCESSO JUDICIARIO - MINISTE</v>
      </c>
      <c r="G23" s="52" t="str">
        <f>IF('[1]Access-Mar'!I23="1","F","S")</f>
        <v>F</v>
      </c>
      <c r="H23" s="52" t="str">
        <f>+'[1]Access-Mar'!J23</f>
        <v>1000</v>
      </c>
      <c r="I23" s="53" t="str">
        <f>+'[1]Access-Mar'!K23</f>
        <v>RECURSOS LIVRES DA UNIAO</v>
      </c>
      <c r="J23" s="52" t="str">
        <f>+'[1]Access-Mar'!L23</f>
        <v>3</v>
      </c>
      <c r="K23" s="57"/>
      <c r="L23" s="57"/>
      <c r="M23" s="57"/>
      <c r="N23" s="55">
        <f t="shared" si="0"/>
        <v>0</v>
      </c>
      <c r="O23" s="57">
        <v>0</v>
      </c>
      <c r="P23" s="57">
        <f>'[1]Access-Mar'!M23</f>
        <v>0</v>
      </c>
      <c r="Q23" s="57">
        <f>'[1]Access-Mar'!N23-'[1]Access-Mar'!O23</f>
        <v>50726.14</v>
      </c>
      <c r="R23" s="57">
        <f t="shared" si="1"/>
        <v>50726.14</v>
      </c>
      <c r="S23" s="57">
        <f>'[1]Access-Mar'!P23</f>
        <v>12792.04</v>
      </c>
      <c r="T23" s="58">
        <f t="shared" si="2"/>
        <v>0.25217846262301846</v>
      </c>
      <c r="U23" s="57">
        <f>'[1]Access-Mar'!Q23</f>
        <v>0</v>
      </c>
      <c r="V23" s="58">
        <f t="shared" si="3"/>
        <v>0</v>
      </c>
      <c r="W23" s="57">
        <f>'[1]Access-Mar'!R23</f>
        <v>0</v>
      </c>
      <c r="X23" s="58">
        <f t="shared" si="4"/>
        <v>0</v>
      </c>
    </row>
    <row r="24" spans="1:24" s="11" customFormat="1" ht="28.5" customHeight="1" thickBot="1" x14ac:dyDescent="0.25">
      <c r="A24" s="52" t="str">
        <f>+'[1]Access-Mar'!A24</f>
        <v>63101</v>
      </c>
      <c r="B24" s="53" t="str">
        <f>+'[1]Access-Mar'!B24</f>
        <v>ADVOCACIA-GERAL DA UNIAO - AGU</v>
      </c>
      <c r="C24" s="52" t="str">
        <f>CONCATENATE('[1]Access-Mar'!C24,".",'[1]Access-Mar'!D24)</f>
        <v>03.092</v>
      </c>
      <c r="D24" s="52" t="str">
        <f>CONCATENATE('[1]Access-Mar'!E24,".",'[1]Access-Mar'!G24)</f>
        <v>4105.2674</v>
      </c>
      <c r="E24" s="53" t="str">
        <f>+'[1]Access-Mar'!F24</f>
        <v>DEFESA DA DEMOCRACIA E SEGURANCA JURIDICA PARA INOVACAOEM PO</v>
      </c>
      <c r="F24" s="53" t="str">
        <f>+'[1]Access-Mar'!H24</f>
        <v>REPRESENTACAO JUDICIAL E EXTRAJUDICIAL DA UNIAO E SUAS AUTAR</v>
      </c>
      <c r="G24" s="52" t="str">
        <f>IF('[1]Access-Mar'!I24="1","F","S")</f>
        <v>F</v>
      </c>
      <c r="H24" s="52" t="str">
        <f>+'[1]Access-Mar'!J24</f>
        <v>1000</v>
      </c>
      <c r="I24" s="53" t="str">
        <f>+'[1]Access-Mar'!K24</f>
        <v>RECURSOS LIVRES DA UNIAO</v>
      </c>
      <c r="J24" s="52" t="str">
        <f>+'[1]Access-Mar'!L24</f>
        <v>3</v>
      </c>
      <c r="K24" s="57"/>
      <c r="L24" s="57"/>
      <c r="M24" s="57"/>
      <c r="N24" s="55">
        <f t="shared" si="0"/>
        <v>0</v>
      </c>
      <c r="O24" s="57">
        <v>0</v>
      </c>
      <c r="P24" s="57">
        <f>'[1]Access-Mar'!M24</f>
        <v>0</v>
      </c>
      <c r="Q24" s="57">
        <f>'[1]Access-Mar'!N24-'[1]Access-Mar'!O24</f>
        <v>65849.39</v>
      </c>
      <c r="R24" s="57">
        <f t="shared" si="1"/>
        <v>65849.39</v>
      </c>
      <c r="S24" s="57">
        <f>'[1]Access-Mar'!P24</f>
        <v>25720.92</v>
      </c>
      <c r="T24" s="58">
        <f t="shared" si="2"/>
        <v>0.39060225159261153</v>
      </c>
      <c r="U24" s="57">
        <f>'[1]Access-Mar'!Q24</f>
        <v>25720.92</v>
      </c>
      <c r="V24" s="58">
        <f t="shared" si="3"/>
        <v>0.39060225159261153</v>
      </c>
      <c r="W24" s="57">
        <f>'[1]Access-Mar'!R24</f>
        <v>25720.92</v>
      </c>
      <c r="X24" s="58">
        <f t="shared" si="4"/>
        <v>0.39060225159261153</v>
      </c>
    </row>
    <row r="25" spans="1:24" s="11" customFormat="1" ht="28.5" hidden="1" customHeight="1" x14ac:dyDescent="0.2">
      <c r="A25" s="52">
        <f>+'[1]Access-Mar'!A25</f>
        <v>0</v>
      </c>
      <c r="B25" s="53">
        <f>+'[1]Access-Mar'!B25</f>
        <v>0</v>
      </c>
      <c r="C25" s="52" t="str">
        <f>CONCATENATE('[1]Access-Mar'!C25,".",'[1]Access-Mar'!D25)</f>
        <v>.</v>
      </c>
      <c r="D25" s="52" t="str">
        <f>CONCATENATE('[1]Access-Mar'!E25,".",'[1]Access-Mar'!G25)</f>
        <v>.</v>
      </c>
      <c r="E25" s="53">
        <f>+'[1]Access-Mar'!F25</f>
        <v>0</v>
      </c>
      <c r="F25" s="53">
        <f>+'[1]Access-Mar'!H25</f>
        <v>0</v>
      </c>
      <c r="G25" s="52" t="str">
        <f>IF('[1]Access-Mar'!I25="1","F","S")</f>
        <v>S</v>
      </c>
      <c r="H25" s="52">
        <f>+'[1]Access-Mar'!J25</f>
        <v>0</v>
      </c>
      <c r="I25" s="53">
        <f>+'[1]Access-Mar'!K25</f>
        <v>0</v>
      </c>
      <c r="J25" s="52">
        <f>+'[1]Access-Mar'!L25</f>
        <v>0</v>
      </c>
      <c r="K25" s="57"/>
      <c r="L25" s="57"/>
      <c r="M25" s="57"/>
      <c r="N25" s="55">
        <f t="shared" si="0"/>
        <v>0</v>
      </c>
      <c r="O25" s="57">
        <v>0</v>
      </c>
      <c r="P25" s="57">
        <f>'[1]Access-Mar'!M25</f>
        <v>0</v>
      </c>
      <c r="Q25" s="57">
        <f>'[1]Access-Mar'!N25-'[1]Access-Mar'!O25</f>
        <v>0</v>
      </c>
      <c r="R25" s="57">
        <f t="shared" si="1"/>
        <v>0</v>
      </c>
      <c r="S25" s="57">
        <f>'[1]Access-Mar'!P25</f>
        <v>0</v>
      </c>
      <c r="T25" s="58">
        <f t="shared" si="2"/>
        <v>0</v>
      </c>
      <c r="U25" s="57">
        <f>'[1]Access-Mar'!Q25</f>
        <v>0</v>
      </c>
      <c r="V25" s="58">
        <f t="shared" si="3"/>
        <v>0</v>
      </c>
      <c r="W25" s="57">
        <f>'[1]Access-Mar'!R25</f>
        <v>0</v>
      </c>
      <c r="X25" s="58">
        <f t="shared" si="4"/>
        <v>0</v>
      </c>
    </row>
    <row r="26" spans="1:24" s="11" customFormat="1" ht="28.5" hidden="1" customHeight="1" x14ac:dyDescent="0.2">
      <c r="A26" s="52">
        <f>+'[1]Access-Mar'!A26</f>
        <v>0</v>
      </c>
      <c r="B26" s="53">
        <f>+'[1]Access-Mar'!B26</f>
        <v>0</v>
      </c>
      <c r="C26" s="52" t="str">
        <f>CONCATENATE('[1]Access-Mar'!C26,".",'[1]Access-Mar'!D26)</f>
        <v>.</v>
      </c>
      <c r="D26" s="52" t="str">
        <f>CONCATENATE('[1]Access-Mar'!E26,".",'[1]Access-Mar'!G26)</f>
        <v>.</v>
      </c>
      <c r="E26" s="53">
        <f>+'[1]Access-Mar'!F26</f>
        <v>0</v>
      </c>
      <c r="F26" s="53">
        <f>+'[1]Access-Mar'!H26</f>
        <v>0</v>
      </c>
      <c r="G26" s="52" t="str">
        <f>IF('[1]Access-Mar'!I26="1","F","S")</f>
        <v>S</v>
      </c>
      <c r="H26" s="52">
        <f>+'[1]Access-Mar'!J26</f>
        <v>0</v>
      </c>
      <c r="I26" s="53">
        <f>+'[1]Access-Mar'!K26</f>
        <v>0</v>
      </c>
      <c r="J26" s="52">
        <f>+'[1]Access-Mar'!L26</f>
        <v>0</v>
      </c>
      <c r="K26" s="57"/>
      <c r="L26" s="57"/>
      <c r="M26" s="57"/>
      <c r="N26" s="55">
        <f t="shared" si="0"/>
        <v>0</v>
      </c>
      <c r="O26" s="57">
        <v>0</v>
      </c>
      <c r="P26" s="57">
        <f>'[1]Access-Mar'!M26</f>
        <v>0</v>
      </c>
      <c r="Q26" s="57">
        <f>'[1]Access-Mar'!N26-'[1]Access-Mar'!O26</f>
        <v>0</v>
      </c>
      <c r="R26" s="57">
        <f t="shared" si="1"/>
        <v>0</v>
      </c>
      <c r="S26" s="57">
        <f>'[1]Access-Mar'!P26</f>
        <v>0</v>
      </c>
      <c r="T26" s="58">
        <f t="shared" si="2"/>
        <v>0</v>
      </c>
      <c r="U26" s="57">
        <f>'[1]Access-Mar'!Q26</f>
        <v>0</v>
      </c>
      <c r="V26" s="58">
        <f t="shared" si="3"/>
        <v>0</v>
      </c>
      <c r="W26" s="57">
        <f>'[1]Access-Mar'!R26</f>
        <v>0</v>
      </c>
      <c r="X26" s="58">
        <f t="shared" si="4"/>
        <v>0</v>
      </c>
    </row>
    <row r="27" spans="1:24" s="11" customFormat="1" ht="28.5" hidden="1" customHeight="1" x14ac:dyDescent="0.2">
      <c r="A27" s="52">
        <f>+'[1]Access-Mar'!A27</f>
        <v>0</v>
      </c>
      <c r="B27" s="53">
        <f>+'[1]Access-Mar'!B27</f>
        <v>0</v>
      </c>
      <c r="C27" s="52" t="str">
        <f>CONCATENATE('[1]Access-Mar'!C27,".",'[1]Access-Mar'!D27)</f>
        <v>.</v>
      </c>
      <c r="D27" s="52" t="str">
        <f>CONCATENATE('[1]Access-Mar'!E27,".",'[1]Access-Mar'!G27)</f>
        <v>.</v>
      </c>
      <c r="E27" s="53">
        <f>+'[1]Access-Mar'!F27</f>
        <v>0</v>
      </c>
      <c r="F27" s="53">
        <f>+'[1]Access-Mar'!H27</f>
        <v>0</v>
      </c>
      <c r="G27" s="52" t="str">
        <f>IF('[1]Access-Mar'!I27="1","F","S")</f>
        <v>S</v>
      </c>
      <c r="H27" s="52">
        <f>+'[1]Access-Mar'!J27</f>
        <v>0</v>
      </c>
      <c r="I27" s="53">
        <f>+'[1]Access-Mar'!K27</f>
        <v>0</v>
      </c>
      <c r="J27" s="52">
        <f>+'[1]Access-Mar'!L27</f>
        <v>0</v>
      </c>
      <c r="K27" s="57"/>
      <c r="L27" s="57"/>
      <c r="M27" s="57"/>
      <c r="N27" s="55">
        <f t="shared" si="0"/>
        <v>0</v>
      </c>
      <c r="O27" s="57">
        <v>0</v>
      </c>
      <c r="P27" s="57">
        <f>'[1]Access-Mar'!M27</f>
        <v>0</v>
      </c>
      <c r="Q27" s="57">
        <f>'[1]Access-Mar'!N27-'[1]Access-Mar'!O27</f>
        <v>0</v>
      </c>
      <c r="R27" s="57">
        <f t="shared" si="1"/>
        <v>0</v>
      </c>
      <c r="S27" s="57">
        <f>'[1]Access-Mar'!P27</f>
        <v>0</v>
      </c>
      <c r="T27" s="58">
        <f t="shared" si="2"/>
        <v>0</v>
      </c>
      <c r="U27" s="57">
        <f>'[1]Access-Mar'!Q27</f>
        <v>0</v>
      </c>
      <c r="V27" s="58">
        <f t="shared" si="3"/>
        <v>0</v>
      </c>
      <c r="W27" s="57">
        <f>'[1]Access-Mar'!R27</f>
        <v>0</v>
      </c>
      <c r="X27" s="58">
        <f t="shared" si="4"/>
        <v>0</v>
      </c>
    </row>
    <row r="28" spans="1:24" s="11" customFormat="1" ht="28.5" hidden="1" customHeight="1" x14ac:dyDescent="0.2">
      <c r="A28" s="52">
        <f>+'[1]Access-Mar'!A28</f>
        <v>0</v>
      </c>
      <c r="B28" s="53">
        <f>+'[1]Access-Mar'!B28</f>
        <v>0</v>
      </c>
      <c r="C28" s="52" t="str">
        <f>CONCATENATE('[1]Access-Mar'!C28,".",'[1]Access-Mar'!D28)</f>
        <v>.</v>
      </c>
      <c r="D28" s="52" t="str">
        <f>CONCATENATE('[1]Access-Mar'!E28,".",'[1]Access-Mar'!G28)</f>
        <v>.</v>
      </c>
      <c r="E28" s="53">
        <f>+'[1]Access-Mar'!F28</f>
        <v>0</v>
      </c>
      <c r="F28" s="53">
        <f>+'[1]Access-Mar'!H28</f>
        <v>0</v>
      </c>
      <c r="G28" s="52" t="str">
        <f>IF('[1]Access-Mar'!I28="1","F","S")</f>
        <v>S</v>
      </c>
      <c r="H28" s="52">
        <f>+'[1]Access-Mar'!J28</f>
        <v>0</v>
      </c>
      <c r="I28" s="53">
        <f>+'[1]Access-Mar'!K28</f>
        <v>0</v>
      </c>
      <c r="J28" s="52">
        <f>+'[1]Access-Mar'!L28</f>
        <v>0</v>
      </c>
      <c r="K28" s="57"/>
      <c r="L28" s="57"/>
      <c r="M28" s="57"/>
      <c r="N28" s="55">
        <f t="shared" si="0"/>
        <v>0</v>
      </c>
      <c r="O28" s="57">
        <v>0</v>
      </c>
      <c r="P28" s="57">
        <f>'[1]Access-Mar'!M28</f>
        <v>0</v>
      </c>
      <c r="Q28" s="57">
        <f>'[1]Access-Mar'!N28-'[1]Access-Mar'!O28</f>
        <v>0</v>
      </c>
      <c r="R28" s="57">
        <f t="shared" si="1"/>
        <v>0</v>
      </c>
      <c r="S28" s="57">
        <f>'[1]Access-Mar'!P28</f>
        <v>0</v>
      </c>
      <c r="T28" s="58">
        <f t="shared" si="2"/>
        <v>0</v>
      </c>
      <c r="U28" s="57">
        <f>'[1]Access-Mar'!Q28</f>
        <v>0</v>
      </c>
      <c r="V28" s="58">
        <f t="shared" si="3"/>
        <v>0</v>
      </c>
      <c r="W28" s="57">
        <f>'[1]Access-Mar'!R28</f>
        <v>0</v>
      </c>
      <c r="X28" s="58">
        <f t="shared" si="4"/>
        <v>0</v>
      </c>
    </row>
    <row r="29" spans="1:24" s="11" customFormat="1" ht="28.5" hidden="1" customHeight="1" x14ac:dyDescent="0.2">
      <c r="A29" s="52">
        <f>+'[1]Access-Mar'!A29</f>
        <v>0</v>
      </c>
      <c r="B29" s="53">
        <f>+'[1]Access-Mar'!B29</f>
        <v>0</v>
      </c>
      <c r="C29" s="52" t="str">
        <f>CONCATENATE('[1]Access-Mar'!C29,".",'[1]Access-Mar'!D29)</f>
        <v>.</v>
      </c>
      <c r="D29" s="52" t="str">
        <f>CONCATENATE('[1]Access-Mar'!E29,".",'[1]Access-Mar'!G29)</f>
        <v>.</v>
      </c>
      <c r="E29" s="53">
        <f>+'[1]Access-Mar'!F29</f>
        <v>0</v>
      </c>
      <c r="F29" s="53">
        <f>+'[1]Access-Mar'!H29</f>
        <v>0</v>
      </c>
      <c r="G29" s="52" t="str">
        <f>IF('[1]Access-Mar'!I29="1","F","S")</f>
        <v>S</v>
      </c>
      <c r="H29" s="52">
        <f>+'[1]Access-Mar'!J29</f>
        <v>0</v>
      </c>
      <c r="I29" s="53">
        <f>+'[1]Access-Mar'!K29</f>
        <v>0</v>
      </c>
      <c r="J29" s="52">
        <f>+'[1]Access-Mar'!L29</f>
        <v>0</v>
      </c>
      <c r="K29" s="57"/>
      <c r="L29" s="57"/>
      <c r="M29" s="57"/>
      <c r="N29" s="55">
        <f t="shared" si="0"/>
        <v>0</v>
      </c>
      <c r="O29" s="57">
        <v>0</v>
      </c>
      <c r="P29" s="57">
        <f>'[1]Access-Mar'!M29</f>
        <v>0</v>
      </c>
      <c r="Q29" s="57">
        <f>'[1]Access-Mar'!N29-'[1]Access-Mar'!O29</f>
        <v>0</v>
      </c>
      <c r="R29" s="57">
        <f t="shared" si="1"/>
        <v>0</v>
      </c>
      <c r="S29" s="57">
        <f>'[1]Access-Mar'!P29</f>
        <v>0</v>
      </c>
      <c r="T29" s="58">
        <f t="shared" si="2"/>
        <v>0</v>
      </c>
      <c r="U29" s="57">
        <f>'[1]Access-Mar'!Q29</f>
        <v>0</v>
      </c>
      <c r="V29" s="58">
        <f t="shared" si="3"/>
        <v>0</v>
      </c>
      <c r="W29" s="57">
        <f>'[1]Access-Mar'!R29</f>
        <v>0</v>
      </c>
      <c r="X29" s="58">
        <f t="shared" si="4"/>
        <v>0</v>
      </c>
    </row>
    <row r="30" spans="1:24" s="11" customFormat="1" ht="28.5" hidden="1" customHeight="1" x14ac:dyDescent="0.2">
      <c r="A30" s="52">
        <f>+'[1]Access-Mar'!A30</f>
        <v>0</v>
      </c>
      <c r="B30" s="53">
        <f>+'[1]Access-Mar'!B30</f>
        <v>0</v>
      </c>
      <c r="C30" s="52" t="str">
        <f>CONCATENATE('[1]Access-Mar'!C30,".",'[1]Access-Mar'!D30)</f>
        <v>.</v>
      </c>
      <c r="D30" s="52" t="str">
        <f>CONCATENATE('[1]Access-Mar'!E30,".",'[1]Access-Mar'!G30)</f>
        <v>.</v>
      </c>
      <c r="E30" s="53">
        <f>+'[1]Access-Mar'!F30</f>
        <v>0</v>
      </c>
      <c r="F30" s="53">
        <f>+'[1]Access-Mar'!H30</f>
        <v>0</v>
      </c>
      <c r="G30" s="52" t="str">
        <f>IF('[1]Access-Mar'!I30="1","F","S")</f>
        <v>S</v>
      </c>
      <c r="H30" s="52">
        <f>+'[1]Access-Mar'!J30</f>
        <v>0</v>
      </c>
      <c r="I30" s="53">
        <f>+'[1]Access-Mar'!K30</f>
        <v>0</v>
      </c>
      <c r="J30" s="52">
        <f>+'[1]Access-Mar'!L30</f>
        <v>0</v>
      </c>
      <c r="K30" s="57"/>
      <c r="L30" s="57"/>
      <c r="M30" s="57"/>
      <c r="N30" s="55">
        <f t="shared" si="0"/>
        <v>0</v>
      </c>
      <c r="O30" s="57">
        <v>0</v>
      </c>
      <c r="P30" s="57">
        <f>'[1]Access-Mar'!M30</f>
        <v>0</v>
      </c>
      <c r="Q30" s="57">
        <f>'[1]Access-Mar'!N30-'[1]Access-Mar'!O30</f>
        <v>0</v>
      </c>
      <c r="R30" s="57">
        <f t="shared" si="1"/>
        <v>0</v>
      </c>
      <c r="S30" s="57">
        <f>'[1]Access-Mar'!P30</f>
        <v>0</v>
      </c>
      <c r="T30" s="58">
        <f t="shared" si="2"/>
        <v>0</v>
      </c>
      <c r="U30" s="57">
        <f>'[1]Access-Mar'!Q30</f>
        <v>0</v>
      </c>
      <c r="V30" s="58">
        <f t="shared" si="3"/>
        <v>0</v>
      </c>
      <c r="W30" s="57">
        <f>'[1]Access-Mar'!R30</f>
        <v>0</v>
      </c>
      <c r="X30" s="58">
        <f t="shared" si="4"/>
        <v>0</v>
      </c>
    </row>
    <row r="31" spans="1:24" s="11" customFormat="1" ht="28.5" hidden="1" customHeight="1" x14ac:dyDescent="0.2">
      <c r="A31" s="52">
        <f>+'[1]Access-Mar'!A31</f>
        <v>0</v>
      </c>
      <c r="B31" s="53">
        <f>+'[1]Access-Mar'!B31</f>
        <v>0</v>
      </c>
      <c r="C31" s="52" t="str">
        <f>CONCATENATE('[1]Access-Mar'!C31,".",'[1]Access-Mar'!D31)</f>
        <v>.</v>
      </c>
      <c r="D31" s="52" t="str">
        <f>CONCATENATE('[1]Access-Mar'!E31,".",'[1]Access-Mar'!G31)</f>
        <v>.</v>
      </c>
      <c r="E31" s="53">
        <f>+'[1]Access-Mar'!F31</f>
        <v>0</v>
      </c>
      <c r="F31" s="53">
        <f>+'[1]Access-Mar'!H31</f>
        <v>0</v>
      </c>
      <c r="G31" s="52" t="str">
        <f>IF('[1]Access-Mar'!I31="1","F","S")</f>
        <v>S</v>
      </c>
      <c r="H31" s="52">
        <f>+'[1]Access-Mar'!J31</f>
        <v>0</v>
      </c>
      <c r="I31" s="53">
        <f>+'[1]Access-Mar'!K31</f>
        <v>0</v>
      </c>
      <c r="J31" s="52">
        <f>+'[1]Access-Mar'!L31</f>
        <v>0</v>
      </c>
      <c r="K31" s="57"/>
      <c r="L31" s="57"/>
      <c r="M31" s="57"/>
      <c r="N31" s="55">
        <f t="shared" si="0"/>
        <v>0</v>
      </c>
      <c r="O31" s="57">
        <v>0</v>
      </c>
      <c r="P31" s="57">
        <f>'[1]Access-Mar'!M31</f>
        <v>0</v>
      </c>
      <c r="Q31" s="57">
        <f>'[1]Access-Mar'!N31-'[1]Access-Mar'!O31</f>
        <v>0</v>
      </c>
      <c r="R31" s="57">
        <f t="shared" si="1"/>
        <v>0</v>
      </c>
      <c r="S31" s="57">
        <f>'[1]Access-Mar'!P31</f>
        <v>0</v>
      </c>
      <c r="T31" s="58">
        <f t="shared" si="2"/>
        <v>0</v>
      </c>
      <c r="U31" s="57">
        <f>'[1]Access-Mar'!Q31</f>
        <v>0</v>
      </c>
      <c r="V31" s="58">
        <f t="shared" si="3"/>
        <v>0</v>
      </c>
      <c r="W31" s="57">
        <f>'[1]Access-Mar'!R31</f>
        <v>0</v>
      </c>
      <c r="X31" s="58">
        <f t="shared" si="4"/>
        <v>0</v>
      </c>
    </row>
    <row r="32" spans="1:24" s="11" customFormat="1" ht="28.5" hidden="1" customHeight="1" x14ac:dyDescent="0.2">
      <c r="A32" s="52">
        <f>+'[1]Access-Mar'!A32</f>
        <v>0</v>
      </c>
      <c r="B32" s="53">
        <f>+'[1]Access-Mar'!B32</f>
        <v>0</v>
      </c>
      <c r="C32" s="52" t="str">
        <f>CONCATENATE('[1]Access-Mar'!C32,".",'[1]Access-Mar'!D32)</f>
        <v>.</v>
      </c>
      <c r="D32" s="52" t="str">
        <f>CONCATENATE('[1]Access-Mar'!E32,".",'[1]Access-Mar'!G32)</f>
        <v>.</v>
      </c>
      <c r="E32" s="53">
        <f>+'[1]Access-Mar'!F32</f>
        <v>0</v>
      </c>
      <c r="F32" s="53">
        <f>+'[1]Access-Mar'!H32</f>
        <v>0</v>
      </c>
      <c r="G32" s="52" t="str">
        <f>IF('[1]Access-Mar'!I32="1","F","S")</f>
        <v>S</v>
      </c>
      <c r="H32" s="52">
        <f>+'[1]Access-Mar'!J32</f>
        <v>0</v>
      </c>
      <c r="I32" s="53">
        <f>+'[1]Access-Mar'!K32</f>
        <v>0</v>
      </c>
      <c r="J32" s="52">
        <f>+'[1]Access-Mar'!L32</f>
        <v>0</v>
      </c>
      <c r="K32" s="57"/>
      <c r="L32" s="57"/>
      <c r="M32" s="57"/>
      <c r="N32" s="55">
        <f t="shared" si="0"/>
        <v>0</v>
      </c>
      <c r="O32" s="57">
        <v>0</v>
      </c>
      <c r="P32" s="57">
        <f>'[1]Access-Mar'!M32</f>
        <v>0</v>
      </c>
      <c r="Q32" s="57">
        <f>'[1]Access-Mar'!N32-'[1]Access-Mar'!O32</f>
        <v>0</v>
      </c>
      <c r="R32" s="57">
        <f t="shared" si="1"/>
        <v>0</v>
      </c>
      <c r="S32" s="57">
        <f>'[1]Access-Mar'!P32</f>
        <v>0</v>
      </c>
      <c r="T32" s="58">
        <f t="shared" si="2"/>
        <v>0</v>
      </c>
      <c r="U32" s="57">
        <f>'[1]Access-Mar'!Q32</f>
        <v>0</v>
      </c>
      <c r="V32" s="58">
        <f t="shared" si="3"/>
        <v>0</v>
      </c>
      <c r="W32" s="57">
        <f>'[1]Access-Mar'!R32</f>
        <v>0</v>
      </c>
      <c r="X32" s="58">
        <f t="shared" si="4"/>
        <v>0</v>
      </c>
    </row>
    <row r="33" spans="1:24" s="11" customFormat="1" ht="28.5" hidden="1" customHeight="1" x14ac:dyDescent="0.2">
      <c r="A33" s="52">
        <f>+'[1]Access-Mar'!A33</f>
        <v>0</v>
      </c>
      <c r="B33" s="53">
        <f>+'[1]Access-Mar'!B33</f>
        <v>0</v>
      </c>
      <c r="C33" s="52" t="str">
        <f>CONCATENATE('[1]Access-Mar'!C33,".",'[1]Access-Mar'!D33)</f>
        <v>.</v>
      </c>
      <c r="D33" s="52" t="str">
        <f>CONCATENATE('[1]Access-Mar'!E33,".",'[1]Access-Mar'!G33)</f>
        <v>.</v>
      </c>
      <c r="E33" s="53">
        <f>+'[1]Access-Mar'!F33</f>
        <v>0</v>
      </c>
      <c r="F33" s="53">
        <f>+'[1]Access-Mar'!H33</f>
        <v>0</v>
      </c>
      <c r="G33" s="52" t="str">
        <f>IF('[1]Access-Mar'!I33="1","F","S")</f>
        <v>S</v>
      </c>
      <c r="H33" s="52">
        <f>+'[1]Access-Mar'!J33</f>
        <v>0</v>
      </c>
      <c r="I33" s="53">
        <f>+'[1]Access-Mar'!K33</f>
        <v>0</v>
      </c>
      <c r="J33" s="52">
        <f>+'[1]Access-Mar'!L33</f>
        <v>0</v>
      </c>
      <c r="K33" s="57"/>
      <c r="L33" s="57"/>
      <c r="M33" s="57"/>
      <c r="N33" s="55">
        <f t="shared" si="0"/>
        <v>0</v>
      </c>
      <c r="O33" s="57">
        <v>0</v>
      </c>
      <c r="P33" s="57">
        <f>'[1]Access-Mar'!M33</f>
        <v>0</v>
      </c>
      <c r="Q33" s="57">
        <f>'[1]Access-Mar'!N33-'[1]Access-Mar'!O33</f>
        <v>0</v>
      </c>
      <c r="R33" s="57">
        <f t="shared" si="1"/>
        <v>0</v>
      </c>
      <c r="S33" s="57">
        <f>'[1]Access-Mar'!P33</f>
        <v>0</v>
      </c>
      <c r="T33" s="58">
        <f t="shared" si="2"/>
        <v>0</v>
      </c>
      <c r="U33" s="57">
        <f>'[1]Access-Mar'!Q33</f>
        <v>0</v>
      </c>
      <c r="V33" s="58">
        <f t="shared" si="3"/>
        <v>0</v>
      </c>
      <c r="W33" s="57">
        <f>'[1]Access-Mar'!R33</f>
        <v>0</v>
      </c>
      <c r="X33" s="58">
        <f t="shared" si="4"/>
        <v>0</v>
      </c>
    </row>
    <row r="34" spans="1:24" s="11" customFormat="1" ht="28.5" hidden="1" customHeight="1" x14ac:dyDescent="0.2">
      <c r="A34" s="52">
        <f>+'[1]Access-Mar'!A34</f>
        <v>0</v>
      </c>
      <c r="B34" s="53">
        <f>+'[1]Access-Mar'!B34</f>
        <v>0</v>
      </c>
      <c r="C34" s="52" t="str">
        <f>CONCATENATE('[1]Access-Mar'!C34,".",'[1]Access-Mar'!D34)</f>
        <v>.</v>
      </c>
      <c r="D34" s="52" t="str">
        <f>CONCATENATE('[1]Access-Mar'!E34,".",'[1]Access-Mar'!G34)</f>
        <v>.</v>
      </c>
      <c r="E34" s="53">
        <f>+'[1]Access-Mar'!F34</f>
        <v>0</v>
      </c>
      <c r="F34" s="53">
        <f>+'[1]Access-Mar'!H34</f>
        <v>0</v>
      </c>
      <c r="G34" s="52" t="str">
        <f>IF('[1]Access-Mar'!I34="1","F","S")</f>
        <v>S</v>
      </c>
      <c r="H34" s="52">
        <f>+'[1]Access-Mar'!J34</f>
        <v>0</v>
      </c>
      <c r="I34" s="53">
        <f>+'[1]Access-Mar'!K34</f>
        <v>0</v>
      </c>
      <c r="J34" s="52">
        <f>+'[1]Access-Mar'!L34</f>
        <v>0</v>
      </c>
      <c r="K34" s="57"/>
      <c r="L34" s="57"/>
      <c r="M34" s="57"/>
      <c r="N34" s="55">
        <f t="shared" si="0"/>
        <v>0</v>
      </c>
      <c r="O34" s="57">
        <v>0</v>
      </c>
      <c r="P34" s="57">
        <f>'[1]Access-Mar'!M34</f>
        <v>0</v>
      </c>
      <c r="Q34" s="57">
        <f>'[1]Access-Mar'!N34-'[1]Access-Mar'!O34</f>
        <v>0</v>
      </c>
      <c r="R34" s="57">
        <f t="shared" si="1"/>
        <v>0</v>
      </c>
      <c r="S34" s="57">
        <f>'[1]Access-Mar'!P34</f>
        <v>0</v>
      </c>
      <c r="T34" s="58">
        <f t="shared" si="2"/>
        <v>0</v>
      </c>
      <c r="U34" s="57">
        <f>'[1]Access-Mar'!Q34</f>
        <v>0</v>
      </c>
      <c r="V34" s="58">
        <f t="shared" si="3"/>
        <v>0</v>
      </c>
      <c r="W34" s="57">
        <f>'[1]Access-Mar'!R34</f>
        <v>0</v>
      </c>
      <c r="X34" s="58">
        <f t="shared" si="4"/>
        <v>0</v>
      </c>
    </row>
    <row r="35" spans="1:24" s="11" customFormat="1" ht="28.5" hidden="1" customHeight="1" x14ac:dyDescent="0.2">
      <c r="A35" s="52">
        <f>+'[1]Access-Mar'!A35</f>
        <v>0</v>
      </c>
      <c r="B35" s="53">
        <f>+'[1]Access-Mar'!B35</f>
        <v>0</v>
      </c>
      <c r="C35" s="52" t="str">
        <f>CONCATENATE('[1]Access-Mar'!C35,".",'[1]Access-Mar'!D35)</f>
        <v>.</v>
      </c>
      <c r="D35" s="52" t="str">
        <f>CONCATENATE('[1]Access-Mar'!E35,".",'[1]Access-Mar'!G35)</f>
        <v>.</v>
      </c>
      <c r="E35" s="53">
        <f>+'[1]Access-Mar'!F35</f>
        <v>0</v>
      </c>
      <c r="F35" s="53">
        <f>+'[1]Access-Mar'!H35</f>
        <v>0</v>
      </c>
      <c r="G35" s="52" t="str">
        <f>IF('[1]Access-Mar'!I35="1","F","S")</f>
        <v>S</v>
      </c>
      <c r="H35" s="52">
        <f>+'[1]Access-Mar'!J35</f>
        <v>0</v>
      </c>
      <c r="I35" s="53">
        <f>+'[1]Access-Mar'!K35</f>
        <v>0</v>
      </c>
      <c r="J35" s="52">
        <f>+'[1]Access-Mar'!L35</f>
        <v>0</v>
      </c>
      <c r="K35" s="57"/>
      <c r="L35" s="57"/>
      <c r="M35" s="57"/>
      <c r="N35" s="55">
        <f t="shared" si="0"/>
        <v>0</v>
      </c>
      <c r="O35" s="57">
        <v>0</v>
      </c>
      <c r="P35" s="57">
        <f>'[1]Access-Mar'!M35</f>
        <v>0</v>
      </c>
      <c r="Q35" s="57">
        <f>'[1]Access-Mar'!N35-'[1]Access-Mar'!O35</f>
        <v>0</v>
      </c>
      <c r="R35" s="57">
        <f t="shared" si="1"/>
        <v>0</v>
      </c>
      <c r="S35" s="57">
        <f>'[1]Access-Mar'!P35</f>
        <v>0</v>
      </c>
      <c r="T35" s="58">
        <f t="shared" si="2"/>
        <v>0</v>
      </c>
      <c r="U35" s="57">
        <f>'[1]Access-Mar'!Q35</f>
        <v>0</v>
      </c>
      <c r="V35" s="58">
        <f t="shared" si="3"/>
        <v>0</v>
      </c>
      <c r="W35" s="57">
        <f>'[1]Access-Mar'!R35</f>
        <v>0</v>
      </c>
      <c r="X35" s="58">
        <f t="shared" si="4"/>
        <v>0</v>
      </c>
    </row>
    <row r="36" spans="1:24" s="11" customFormat="1" ht="28.5" hidden="1" customHeight="1" x14ac:dyDescent="0.2">
      <c r="A36" s="52">
        <f>+'[1]Access-Mar'!A36</f>
        <v>0</v>
      </c>
      <c r="B36" s="53">
        <f>+'[1]Access-Mar'!B36</f>
        <v>0</v>
      </c>
      <c r="C36" s="52" t="str">
        <f>CONCATENATE('[1]Access-Mar'!C36,".",'[1]Access-Mar'!D36)</f>
        <v>.</v>
      </c>
      <c r="D36" s="52" t="str">
        <f>CONCATENATE('[1]Access-Mar'!E36,".",'[1]Access-Mar'!G36)</f>
        <v>.</v>
      </c>
      <c r="E36" s="53">
        <f>+'[1]Access-Mar'!F36</f>
        <v>0</v>
      </c>
      <c r="F36" s="53">
        <f>+'[1]Access-Mar'!H36</f>
        <v>0</v>
      </c>
      <c r="G36" s="52" t="str">
        <f>IF('[1]Access-Mar'!I36="1","F","S")</f>
        <v>S</v>
      </c>
      <c r="H36" s="52">
        <f>+'[1]Access-Mar'!J36</f>
        <v>0</v>
      </c>
      <c r="I36" s="53">
        <f>+'[1]Access-Mar'!K36</f>
        <v>0</v>
      </c>
      <c r="J36" s="52">
        <f>+'[1]Access-Mar'!L36</f>
        <v>0</v>
      </c>
      <c r="K36" s="57"/>
      <c r="L36" s="57"/>
      <c r="M36" s="57"/>
      <c r="N36" s="55">
        <f t="shared" si="0"/>
        <v>0</v>
      </c>
      <c r="O36" s="57">
        <v>0</v>
      </c>
      <c r="P36" s="57">
        <f>'[1]Access-Mar'!M36</f>
        <v>0</v>
      </c>
      <c r="Q36" s="57">
        <f>'[1]Access-Mar'!N36-'[1]Access-Mar'!O36</f>
        <v>0</v>
      </c>
      <c r="R36" s="57">
        <f t="shared" si="1"/>
        <v>0</v>
      </c>
      <c r="S36" s="57">
        <f>'[1]Access-Mar'!P36</f>
        <v>0</v>
      </c>
      <c r="T36" s="58">
        <f t="shared" si="2"/>
        <v>0</v>
      </c>
      <c r="U36" s="57">
        <f>'[1]Access-Mar'!Q36</f>
        <v>0</v>
      </c>
      <c r="V36" s="58">
        <f t="shared" si="3"/>
        <v>0</v>
      </c>
      <c r="W36" s="57">
        <f>'[1]Access-Mar'!R36</f>
        <v>0</v>
      </c>
      <c r="X36" s="58">
        <f t="shared" si="4"/>
        <v>0</v>
      </c>
    </row>
    <row r="37" spans="1:24" s="11" customFormat="1" ht="28.5" hidden="1" customHeight="1" x14ac:dyDescent="0.2">
      <c r="A37" s="52">
        <f>+'[1]Access-Mar'!A37</f>
        <v>0</v>
      </c>
      <c r="B37" s="53">
        <f>+'[1]Access-Mar'!B37</f>
        <v>0</v>
      </c>
      <c r="C37" s="52" t="str">
        <f>CONCATENATE('[1]Access-Mar'!C37,".",'[1]Access-Mar'!D37)</f>
        <v>.</v>
      </c>
      <c r="D37" s="52" t="str">
        <f>CONCATENATE('[1]Access-Mar'!E37,".",'[1]Access-Mar'!G37)</f>
        <v>.</v>
      </c>
      <c r="E37" s="53">
        <f>+'[1]Access-Mar'!F37</f>
        <v>0</v>
      </c>
      <c r="F37" s="53">
        <f>+'[1]Access-Mar'!H37</f>
        <v>0</v>
      </c>
      <c r="G37" s="52" t="str">
        <f>IF('[1]Access-Mar'!I37="1","F","S")</f>
        <v>S</v>
      </c>
      <c r="H37" s="52">
        <f>+'[1]Access-Mar'!J37</f>
        <v>0</v>
      </c>
      <c r="I37" s="53">
        <f>+'[1]Access-Mar'!K37</f>
        <v>0</v>
      </c>
      <c r="J37" s="52">
        <f>+'[1]Access-Mar'!L37</f>
        <v>0</v>
      </c>
      <c r="K37" s="57"/>
      <c r="L37" s="57"/>
      <c r="M37" s="57"/>
      <c r="N37" s="55">
        <f t="shared" si="0"/>
        <v>0</v>
      </c>
      <c r="O37" s="57">
        <v>0</v>
      </c>
      <c r="P37" s="57">
        <f>'[1]Access-Mar'!M37</f>
        <v>0</v>
      </c>
      <c r="Q37" s="57">
        <f>'[1]Access-Mar'!N37-'[1]Access-Mar'!O37</f>
        <v>0</v>
      </c>
      <c r="R37" s="57">
        <f t="shared" si="1"/>
        <v>0</v>
      </c>
      <c r="S37" s="57">
        <f>'[1]Access-Mar'!P37</f>
        <v>0</v>
      </c>
      <c r="T37" s="58">
        <f t="shared" si="2"/>
        <v>0</v>
      </c>
      <c r="U37" s="57">
        <f>'[1]Access-Mar'!Q37</f>
        <v>0</v>
      </c>
      <c r="V37" s="58">
        <f t="shared" si="3"/>
        <v>0</v>
      </c>
      <c r="W37" s="57">
        <f>'[1]Access-Mar'!R37</f>
        <v>0</v>
      </c>
      <c r="X37" s="58">
        <f t="shared" si="4"/>
        <v>0</v>
      </c>
    </row>
    <row r="38" spans="1:24" s="11" customFormat="1" ht="28.5" hidden="1" customHeight="1" x14ac:dyDescent="0.2">
      <c r="A38" s="52">
        <f>+'[1]Access-Mar'!A38</f>
        <v>0</v>
      </c>
      <c r="B38" s="53">
        <f>+'[1]Access-Mar'!B38</f>
        <v>0</v>
      </c>
      <c r="C38" s="52" t="str">
        <f>CONCATENATE('[1]Access-Mar'!C38,".",'[1]Access-Mar'!D38)</f>
        <v>.</v>
      </c>
      <c r="D38" s="52" t="str">
        <f>CONCATENATE('[1]Access-Mar'!E38,".",'[1]Access-Mar'!G38)</f>
        <v>.</v>
      </c>
      <c r="E38" s="53">
        <f>+'[1]Access-Mar'!F38</f>
        <v>0</v>
      </c>
      <c r="F38" s="53">
        <f>+'[1]Access-Mar'!H38</f>
        <v>0</v>
      </c>
      <c r="G38" s="52" t="str">
        <f>IF('[1]Access-Mar'!I38="1","F","S")</f>
        <v>S</v>
      </c>
      <c r="H38" s="52">
        <f>+'[1]Access-Mar'!J38</f>
        <v>0</v>
      </c>
      <c r="I38" s="53">
        <f>+'[1]Access-Mar'!K38</f>
        <v>0</v>
      </c>
      <c r="J38" s="52">
        <f>+'[1]Access-Mar'!L38</f>
        <v>0</v>
      </c>
      <c r="K38" s="57"/>
      <c r="L38" s="57"/>
      <c r="M38" s="57"/>
      <c r="N38" s="55">
        <f t="shared" si="0"/>
        <v>0</v>
      </c>
      <c r="O38" s="57">
        <v>0</v>
      </c>
      <c r="P38" s="57">
        <f>'[1]Access-Mar'!M38</f>
        <v>0</v>
      </c>
      <c r="Q38" s="57">
        <f>'[1]Access-Mar'!N38-'[1]Access-Mar'!O38</f>
        <v>0</v>
      </c>
      <c r="R38" s="57">
        <f t="shared" si="1"/>
        <v>0</v>
      </c>
      <c r="S38" s="57">
        <f>'[1]Access-Mar'!P38</f>
        <v>0</v>
      </c>
      <c r="T38" s="58">
        <f t="shared" si="2"/>
        <v>0</v>
      </c>
      <c r="U38" s="57">
        <f>'[1]Access-Mar'!Q38</f>
        <v>0</v>
      </c>
      <c r="V38" s="58">
        <f t="shared" si="3"/>
        <v>0</v>
      </c>
      <c r="W38" s="57">
        <f>'[1]Access-Mar'!R38</f>
        <v>0</v>
      </c>
      <c r="X38" s="58">
        <f t="shared" si="4"/>
        <v>0</v>
      </c>
    </row>
    <row r="39" spans="1:24" s="11" customFormat="1" ht="28.5" hidden="1" customHeight="1" x14ac:dyDescent="0.2">
      <c r="A39" s="52">
        <f>+'[1]Access-Mar'!A39</f>
        <v>0</v>
      </c>
      <c r="B39" s="53">
        <f>+'[1]Access-Mar'!B39</f>
        <v>0</v>
      </c>
      <c r="C39" s="52" t="str">
        <f>CONCATENATE('[1]Access-Mar'!C39,".",'[1]Access-Mar'!D39)</f>
        <v>.</v>
      </c>
      <c r="D39" s="52" t="str">
        <f>CONCATENATE('[1]Access-Mar'!E39,".",'[1]Access-Mar'!G39)</f>
        <v>.</v>
      </c>
      <c r="E39" s="53">
        <f>+'[1]Access-Mar'!F39</f>
        <v>0</v>
      </c>
      <c r="F39" s="53">
        <f>+'[1]Access-Mar'!H39</f>
        <v>0</v>
      </c>
      <c r="G39" s="52" t="str">
        <f>IF('[1]Access-Mar'!I39="1","F","S")</f>
        <v>S</v>
      </c>
      <c r="H39" s="52">
        <f>+'[1]Access-Mar'!J39</f>
        <v>0</v>
      </c>
      <c r="I39" s="53">
        <f>+'[1]Access-Mar'!K39</f>
        <v>0</v>
      </c>
      <c r="J39" s="52">
        <f>+'[1]Access-Mar'!L39</f>
        <v>0</v>
      </c>
      <c r="K39" s="57"/>
      <c r="L39" s="57"/>
      <c r="M39" s="57"/>
      <c r="N39" s="55">
        <f t="shared" si="0"/>
        <v>0</v>
      </c>
      <c r="O39" s="57">
        <v>0</v>
      </c>
      <c r="P39" s="57">
        <f>'[1]Access-Mar'!M39</f>
        <v>0</v>
      </c>
      <c r="Q39" s="57">
        <f>'[1]Access-Mar'!N39-'[1]Access-Mar'!O39</f>
        <v>0</v>
      </c>
      <c r="R39" s="57">
        <f t="shared" si="1"/>
        <v>0</v>
      </c>
      <c r="S39" s="57">
        <f>'[1]Access-Mar'!P39</f>
        <v>0</v>
      </c>
      <c r="T39" s="58">
        <f t="shared" si="2"/>
        <v>0</v>
      </c>
      <c r="U39" s="57">
        <f>'[1]Access-Mar'!Q39</f>
        <v>0</v>
      </c>
      <c r="V39" s="58">
        <f t="shared" si="3"/>
        <v>0</v>
      </c>
      <c r="W39" s="57">
        <f>'[1]Access-Mar'!R39</f>
        <v>0</v>
      </c>
      <c r="X39" s="58">
        <f t="shared" si="4"/>
        <v>0</v>
      </c>
    </row>
    <row r="40" spans="1:24" s="11" customFormat="1" ht="28.5" hidden="1" customHeight="1" x14ac:dyDescent="0.2">
      <c r="A40" s="52">
        <f>+'[1]Access-Mar'!A40</f>
        <v>0</v>
      </c>
      <c r="B40" s="53">
        <f>+'[1]Access-Mar'!B40</f>
        <v>0</v>
      </c>
      <c r="C40" s="52" t="str">
        <f>CONCATENATE('[1]Access-Mar'!C40,".",'[1]Access-Mar'!D40)</f>
        <v>.</v>
      </c>
      <c r="D40" s="52" t="str">
        <f>CONCATENATE('[1]Access-Mar'!E40,".",'[1]Access-Mar'!G40)</f>
        <v>.</v>
      </c>
      <c r="E40" s="53">
        <f>+'[1]Access-Mar'!F40</f>
        <v>0</v>
      </c>
      <c r="F40" s="53">
        <f>+'[1]Access-Mar'!H40</f>
        <v>0</v>
      </c>
      <c r="G40" s="52" t="str">
        <f>IF('[1]Access-Mar'!I40="1","F","S")</f>
        <v>S</v>
      </c>
      <c r="H40" s="52">
        <f>+'[1]Access-Mar'!J40</f>
        <v>0</v>
      </c>
      <c r="I40" s="53">
        <f>+'[1]Access-Mar'!K40</f>
        <v>0</v>
      </c>
      <c r="J40" s="52">
        <f>+'[1]Access-Mar'!L40</f>
        <v>0</v>
      </c>
      <c r="K40" s="57"/>
      <c r="L40" s="57"/>
      <c r="M40" s="57"/>
      <c r="N40" s="55">
        <f t="shared" si="0"/>
        <v>0</v>
      </c>
      <c r="O40" s="57">
        <v>0</v>
      </c>
      <c r="P40" s="57">
        <f>'[1]Access-Mar'!M40</f>
        <v>0</v>
      </c>
      <c r="Q40" s="57">
        <f>'[1]Access-Mar'!N40-'[1]Access-Mar'!O40</f>
        <v>0</v>
      </c>
      <c r="R40" s="57">
        <f t="shared" si="1"/>
        <v>0</v>
      </c>
      <c r="S40" s="57">
        <f>'[1]Access-Mar'!P40</f>
        <v>0</v>
      </c>
      <c r="T40" s="58">
        <f t="shared" si="2"/>
        <v>0</v>
      </c>
      <c r="U40" s="57">
        <f>'[1]Access-Mar'!Q40</f>
        <v>0</v>
      </c>
      <c r="V40" s="58">
        <f t="shared" si="3"/>
        <v>0</v>
      </c>
      <c r="W40" s="57">
        <f>'[1]Access-Mar'!R40</f>
        <v>0</v>
      </c>
      <c r="X40" s="58">
        <f t="shared" si="4"/>
        <v>0</v>
      </c>
    </row>
    <row r="41" spans="1:24" s="11" customFormat="1" ht="28.5" hidden="1" customHeight="1" thickBot="1" x14ac:dyDescent="0.25">
      <c r="A41" s="52">
        <f>+'[1]Access-Mar'!A41</f>
        <v>0</v>
      </c>
      <c r="B41" s="53">
        <f>+'[1]Access-Mar'!B41</f>
        <v>0</v>
      </c>
      <c r="C41" s="52" t="str">
        <f>CONCATENATE('[1]Access-Mar'!C41,".",'[1]Access-Mar'!D41)</f>
        <v>.</v>
      </c>
      <c r="D41" s="52" t="str">
        <f>CONCATENATE('[1]Access-Mar'!E41,".",'[1]Access-Mar'!G41)</f>
        <v>.</v>
      </c>
      <c r="E41" s="53">
        <f>+'[1]Access-Mar'!F41</f>
        <v>0</v>
      </c>
      <c r="F41" s="53">
        <f>+'[1]Access-Mar'!H41</f>
        <v>0</v>
      </c>
      <c r="G41" s="52" t="str">
        <f>IF('[1]Access-Mar'!I41="1","F","S")</f>
        <v>S</v>
      </c>
      <c r="H41" s="52">
        <f>+'[1]Access-Mar'!J41</f>
        <v>0</v>
      </c>
      <c r="I41" s="53">
        <f>+'[1]Access-Mar'!K41</f>
        <v>0</v>
      </c>
      <c r="J41" s="52">
        <f>+'[1]Access-Mar'!L41</f>
        <v>0</v>
      </c>
      <c r="K41" s="57"/>
      <c r="L41" s="57"/>
      <c r="M41" s="57"/>
      <c r="N41" s="55">
        <f t="shared" si="0"/>
        <v>0</v>
      </c>
      <c r="O41" s="57">
        <v>0</v>
      </c>
      <c r="P41" s="57">
        <f>'[1]Access-Mar'!M41</f>
        <v>0</v>
      </c>
      <c r="Q41" s="57">
        <f>'[1]Access-Mar'!N41-'[1]Access-Mar'!O41</f>
        <v>0</v>
      </c>
      <c r="R41" s="57">
        <f t="shared" si="1"/>
        <v>0</v>
      </c>
      <c r="S41" s="57">
        <f>'[1]Access-Mar'!P41</f>
        <v>0</v>
      </c>
      <c r="T41" s="58">
        <f t="shared" si="2"/>
        <v>0</v>
      </c>
      <c r="U41" s="57">
        <f>'[1]Access-Mar'!Q41</f>
        <v>0</v>
      </c>
      <c r="V41" s="58">
        <f t="shared" si="3"/>
        <v>0</v>
      </c>
      <c r="W41" s="57">
        <f>'[1]Access-Mar'!R41</f>
        <v>0</v>
      </c>
      <c r="X41" s="58">
        <f t="shared" si="4"/>
        <v>0</v>
      </c>
    </row>
    <row r="42" spans="1:24" s="11" customFormat="1" ht="28.5" customHeight="1" thickBot="1" x14ac:dyDescent="0.25">
      <c r="A42" s="19" t="s">
        <v>48</v>
      </c>
      <c r="B42" s="59"/>
      <c r="C42" s="59"/>
      <c r="D42" s="59"/>
      <c r="E42" s="59"/>
      <c r="F42" s="59"/>
      <c r="G42" s="59"/>
      <c r="H42" s="59"/>
      <c r="I42" s="59"/>
      <c r="J42" s="20"/>
      <c r="K42" s="60">
        <v>0</v>
      </c>
      <c r="L42" s="60">
        <v>0</v>
      </c>
      <c r="M42" s="60">
        <v>0</v>
      </c>
      <c r="N42" s="60">
        <v>0</v>
      </c>
      <c r="O42" s="60">
        <v>0</v>
      </c>
      <c r="P42" s="61">
        <f>SUM(P10:P41)</f>
        <v>782427203.22000003</v>
      </c>
      <c r="Q42" s="61">
        <f>SUM(Q10:Q41)</f>
        <v>117670.33</v>
      </c>
      <c r="R42" s="61">
        <f>SUM(R10:R41)</f>
        <v>782544873.54999995</v>
      </c>
      <c r="S42" s="61">
        <f>SUM(S10:S41)</f>
        <v>759399768.71999991</v>
      </c>
      <c r="T42" s="62">
        <f t="shared" si="2"/>
        <v>0.9704232873892551</v>
      </c>
      <c r="U42" s="61">
        <f>SUM(U10:U41)</f>
        <v>615126169.43999994</v>
      </c>
      <c r="V42" s="62">
        <f t="shared" si="3"/>
        <v>0.78605865328781943</v>
      </c>
      <c r="W42" s="61">
        <f>SUM(W10:W41)</f>
        <v>566721454.63999987</v>
      </c>
      <c r="X42" s="62">
        <f t="shared" si="4"/>
        <v>0.72420314003090802</v>
      </c>
    </row>
    <row r="43" spans="1:24" ht="12.75" x14ac:dyDescent="0.2">
      <c r="A43" s="2" t="s">
        <v>49</v>
      </c>
      <c r="B43" s="2"/>
      <c r="C43" s="2"/>
      <c r="D43" s="2"/>
      <c r="E43" s="2"/>
      <c r="F43" s="2"/>
      <c r="G43" s="2"/>
      <c r="H43" s="3"/>
      <c r="I43" s="3"/>
      <c r="J43" s="3"/>
      <c r="K43" s="2"/>
      <c r="L43" s="2"/>
      <c r="M43" s="2"/>
      <c r="N43" s="2"/>
      <c r="O43" s="2"/>
      <c r="P43" s="2"/>
      <c r="Q43" s="2"/>
      <c r="R43" s="63"/>
      <c r="S43" s="2"/>
      <c r="T43" s="2"/>
      <c r="U43" s="4"/>
      <c r="V43" s="2"/>
      <c r="W43" s="4"/>
      <c r="X43" s="2"/>
    </row>
    <row r="44" spans="1:24" ht="12.75" x14ac:dyDescent="0.2">
      <c r="A44" s="2" t="s">
        <v>50</v>
      </c>
      <c r="B44" s="64"/>
      <c r="C44" s="2"/>
      <c r="D44" s="2"/>
      <c r="E44" s="2"/>
      <c r="F44" s="2"/>
      <c r="G44" s="2"/>
      <c r="H44" s="3"/>
      <c r="I44" s="3"/>
      <c r="J44" s="3"/>
      <c r="K44" s="2"/>
      <c r="L44" s="2"/>
      <c r="M44" s="2"/>
      <c r="N44" s="2"/>
      <c r="O44" s="2"/>
      <c r="P44" s="2"/>
      <c r="Q44" s="2"/>
      <c r="R44" s="63"/>
      <c r="S44" s="2"/>
      <c r="T44" s="2"/>
      <c r="U44" s="4"/>
      <c r="V44" s="2"/>
      <c r="W44" s="4"/>
      <c r="X44" s="2"/>
    </row>
    <row r="45" spans="1:24" s="7" customFormat="1" ht="15.95" customHeight="1" x14ac:dyDescent="0.2">
      <c r="R45" s="65"/>
    </row>
    <row r="46" spans="1:24" ht="12.75" x14ac:dyDescent="0.2">
      <c r="N46" s="66"/>
      <c r="O46" s="66"/>
      <c r="P46" s="68"/>
      <c r="Q46" s="69"/>
      <c r="R46" s="70"/>
      <c r="S46" s="71"/>
      <c r="T46" s="71"/>
      <c r="U46" s="71"/>
      <c r="V46" s="71"/>
      <c r="W46" s="71"/>
      <c r="X46" s="7"/>
    </row>
    <row r="47" spans="1:24" ht="12.75" x14ac:dyDescent="0.2">
      <c r="N47" s="66"/>
      <c r="O47" s="71"/>
      <c r="P47" s="67"/>
      <c r="Q47" s="67"/>
      <c r="R47" s="72"/>
      <c r="S47" s="71"/>
      <c r="T47" s="71"/>
      <c r="U47" s="71"/>
      <c r="V47" s="71"/>
      <c r="W47" s="71"/>
      <c r="X47" s="7"/>
    </row>
    <row r="48" spans="1:24" ht="12.75" x14ac:dyDescent="0.2">
      <c r="N48" s="73"/>
      <c r="O48" s="11"/>
      <c r="P48" s="11"/>
      <c r="Q48" s="11"/>
      <c r="R48" s="74"/>
      <c r="S48" s="11"/>
      <c r="T48" s="11"/>
      <c r="U48" s="11"/>
      <c r="V48" s="11"/>
      <c r="W48" s="11"/>
      <c r="X48" s="7"/>
    </row>
    <row r="49" spans="14:24" ht="25.5" customHeight="1" x14ac:dyDescent="0.2">
      <c r="N49" s="75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4:24" ht="25.5" customHeight="1" x14ac:dyDescent="0.2">
      <c r="N50" s="76"/>
    </row>
  </sheetData>
  <mergeCells count="17">
    <mergeCell ref="A42:J42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</vt:lpstr>
      <vt:lpstr>Mar!Area_de_impressao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2025-04-15T17:15:13Z</dcterms:created>
  <dcterms:modified xsi:type="dcterms:W3CDTF">2025-04-15T17:15:38Z</dcterms:modified>
</cp:coreProperties>
</file>