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4 Abril\Publicacao internet TRF\Anexo II\090017\"/>
    </mc:Choice>
  </mc:AlternateContent>
  <bookViews>
    <workbookView xWindow="0" yWindow="0" windowWidth="24000" windowHeight="10890"/>
  </bookViews>
  <sheets>
    <sheet name="Abr" sheetId="1" r:id="rId1"/>
  </sheets>
  <externalReferences>
    <externalReference r:id="rId2"/>
  </externalReferences>
  <definedNames>
    <definedName name="_xlnm.Print_Area" localSheetId="0">Abr!$A$1:$X$44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" i="1" l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X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R36" i="1" s="1"/>
  <c r="X36" i="1" s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R33" i="1"/>
  <c r="X33" i="1" s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R31" i="1" s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X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X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R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R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Q42" i="1" s="1"/>
  <c r="P10" i="1"/>
  <c r="N10" i="1"/>
  <c r="J10" i="1"/>
  <c r="I10" i="1"/>
  <c r="H10" i="1"/>
  <c r="G10" i="1"/>
  <c r="F10" i="1"/>
  <c r="E10" i="1"/>
  <c r="D10" i="1"/>
  <c r="C10" i="1"/>
  <c r="B10" i="1"/>
  <c r="A10" i="1"/>
  <c r="R34" i="1" l="1"/>
  <c r="R32" i="1"/>
  <c r="R37" i="1"/>
  <c r="R35" i="1"/>
  <c r="R40" i="1"/>
  <c r="S42" i="1"/>
  <c r="P42" i="1"/>
  <c r="R38" i="1"/>
  <c r="X38" i="1" s="1"/>
  <c r="R41" i="1"/>
  <c r="T41" i="1" s="1"/>
  <c r="X24" i="1"/>
  <c r="R11" i="1"/>
  <c r="R16" i="1"/>
  <c r="X16" i="1" s="1"/>
  <c r="W42" i="1"/>
  <c r="R14" i="1"/>
  <c r="R19" i="1"/>
  <c r="R20" i="1"/>
  <c r="X20" i="1" s="1"/>
  <c r="R25" i="1"/>
  <c r="V25" i="1" s="1"/>
  <c r="U42" i="1"/>
  <c r="R23" i="1"/>
  <c r="T23" i="1" s="1"/>
  <c r="R28" i="1"/>
  <c r="T28" i="1" s="1"/>
  <c r="T17" i="1"/>
  <c r="X17" i="1"/>
  <c r="V17" i="1"/>
  <c r="T20" i="1"/>
  <c r="X25" i="1"/>
  <c r="X28" i="1"/>
  <c r="V28" i="1"/>
  <c r="T26" i="1"/>
  <c r="X26" i="1"/>
  <c r="V26" i="1"/>
  <c r="V31" i="1"/>
  <c r="T31" i="1"/>
  <c r="X31" i="1"/>
  <c r="T29" i="1"/>
  <c r="X29" i="1"/>
  <c r="V29" i="1"/>
  <c r="X34" i="1"/>
  <c r="V34" i="1"/>
  <c r="T34" i="1"/>
  <c r="T32" i="1"/>
  <c r="X32" i="1"/>
  <c r="V32" i="1"/>
  <c r="V37" i="1"/>
  <c r="T37" i="1"/>
  <c r="X37" i="1"/>
  <c r="T35" i="1"/>
  <c r="X35" i="1"/>
  <c r="V35" i="1"/>
  <c r="X40" i="1"/>
  <c r="V40" i="1"/>
  <c r="T40" i="1"/>
  <c r="T38" i="1"/>
  <c r="X13" i="1"/>
  <c r="V13" i="1"/>
  <c r="T13" i="1"/>
  <c r="T11" i="1"/>
  <c r="X11" i="1"/>
  <c r="V11" i="1"/>
  <c r="V22" i="1"/>
  <c r="T22" i="1"/>
  <c r="X22" i="1"/>
  <c r="T14" i="1"/>
  <c r="X14" i="1"/>
  <c r="V14" i="1"/>
  <c r="X19" i="1"/>
  <c r="V19" i="1"/>
  <c r="T19" i="1"/>
  <c r="T15" i="1"/>
  <c r="T33" i="1"/>
  <c r="R10" i="1"/>
  <c r="T30" i="1"/>
  <c r="T12" i="1"/>
  <c r="T39" i="1"/>
  <c r="T18" i="1"/>
  <c r="T21" i="1"/>
  <c r="T24" i="1"/>
  <c r="T27" i="1"/>
  <c r="T36" i="1"/>
  <c r="V12" i="1"/>
  <c r="V15" i="1"/>
  <c r="V18" i="1"/>
  <c r="V21" i="1"/>
  <c r="V24" i="1"/>
  <c r="V27" i="1"/>
  <c r="V30" i="1"/>
  <c r="V33" i="1"/>
  <c r="V36" i="1"/>
  <c r="V39" i="1"/>
  <c r="V41" i="1" l="1"/>
  <c r="V23" i="1"/>
  <c r="X41" i="1"/>
  <c r="X23" i="1"/>
  <c r="T25" i="1"/>
  <c r="V16" i="1"/>
  <c r="V38" i="1"/>
  <c r="V20" i="1"/>
  <c r="T16" i="1"/>
  <c r="T10" i="1"/>
  <c r="V10" i="1"/>
  <c r="X10" i="1"/>
  <c r="R42" i="1"/>
  <c r="V42" i="1" l="1"/>
  <c r="T42" i="1"/>
  <c r="X4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<sst xmlns="http://schemas.openxmlformats.org/spreadsheetml/2006/main" count="55" uniqueCount="51">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</sst>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theme="1" tint="0.14999847407452621"/>
      <name val="Arial"/>
      <family val="2"/>
    </font>
    <font>
      <sz val="10"/>
      <color rgb="FFC00000"/>
      <name val="Arial"/>
      <family val="2"/>
    </font>
    <font>
      <sz val="9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166" fontId="3" fillId="0" borderId="0" xfId="2" applyNumberFormat="1" applyFont="1"/>
    <xf numFmtId="0" fontId="2" fillId="0" borderId="0" xfId="2" applyFont="1" applyAlignment="1">
      <alignment horizontal="right" vertical="center"/>
    </xf>
    <xf numFmtId="4" fontId="2" fillId="0" borderId="0" xfId="2" applyNumberFormat="1" applyFont="1" applyAlignment="1">
      <alignment vertical="center"/>
    </xf>
    <xf numFmtId="4" fontId="6" fillId="0" borderId="0" xfId="2" quotePrefix="1" applyNumberFormat="1" applyFont="1" applyAlignment="1">
      <alignment vertical="center"/>
    </xf>
    <xf numFmtId="167" fontId="7" fillId="0" borderId="0" xfId="2" applyNumberFormat="1" applyFont="1" applyAlignment="1">
      <alignment vertical="center"/>
    </xf>
    <xf numFmtId="43" fontId="8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7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1727878</v>
          </cell>
          <cell r="O10">
            <v>0</v>
          </cell>
          <cell r="P10">
            <v>1713408.14</v>
          </cell>
          <cell r="Q10">
            <v>1710611.85</v>
          </cell>
          <cell r="R10">
            <v>1550772.38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20077100</v>
          </cell>
          <cell r="O11">
            <v>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187098831.69999999</v>
          </cell>
          <cell r="O12">
            <v>0</v>
          </cell>
          <cell r="P12">
            <v>117086710.83</v>
          </cell>
          <cell r="Q12">
            <v>26019399.379999999</v>
          </cell>
          <cell r="R12">
            <v>24502959.140000001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6898540</v>
          </cell>
          <cell r="O13">
            <v>0</v>
          </cell>
          <cell r="P13">
            <v>6446108.0700000003</v>
          </cell>
          <cell r="Q13">
            <v>5617995.7599999998</v>
          </cell>
          <cell r="R13">
            <v>5369533.71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502204736.52999997</v>
          </cell>
          <cell r="O14">
            <v>0</v>
          </cell>
          <cell r="P14">
            <v>502204736.52999997</v>
          </cell>
          <cell r="Q14">
            <v>501861356.08999997</v>
          </cell>
          <cell r="R14">
            <v>477990575.49000001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214000</v>
          </cell>
          <cell r="O15">
            <v>0</v>
          </cell>
          <cell r="P15">
            <v>154000</v>
          </cell>
          <cell r="Q15">
            <v>29788.12</v>
          </cell>
          <cell r="R15">
            <v>29788.12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14537500</v>
          </cell>
          <cell r="O16">
            <v>0</v>
          </cell>
          <cell r="P16">
            <v>984621.98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94815101</v>
          </cell>
          <cell r="O17">
            <v>0</v>
          </cell>
          <cell r="P17">
            <v>78460737.790000007</v>
          </cell>
          <cell r="Q17">
            <v>21934692.57</v>
          </cell>
          <cell r="R17">
            <v>18071766.699999999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83142643.819999993</v>
          </cell>
          <cell r="O18">
            <v>0</v>
          </cell>
          <cell r="P18">
            <v>82859707.75</v>
          </cell>
          <cell r="Q18">
            <v>33083933.969999999</v>
          </cell>
          <cell r="R18">
            <v>33083933.969999999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79117935.040000007</v>
          </cell>
          <cell r="O19">
            <v>0</v>
          </cell>
          <cell r="P19">
            <v>79117935.040000007</v>
          </cell>
          <cell r="Q19">
            <v>79117935.040000007</v>
          </cell>
          <cell r="R19">
            <v>79117935.040000007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121066229.65000001</v>
          </cell>
          <cell r="O20">
            <v>0</v>
          </cell>
          <cell r="P20">
            <v>121066229.65000001</v>
          </cell>
          <cell r="Q20">
            <v>121045867.38</v>
          </cell>
          <cell r="R20">
            <v>115541356.18000001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- LEI N. 12.618, DE 2012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869313.81</v>
          </cell>
          <cell r="O21">
            <v>0</v>
          </cell>
          <cell r="P21">
            <v>869313.81</v>
          </cell>
          <cell r="Q21">
            <v>869313.81</v>
          </cell>
          <cell r="R21">
            <v>869313.81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061</v>
          </cell>
          <cell r="E22" t="str">
            <v>0033</v>
          </cell>
          <cell r="F22" t="str">
            <v>PROGRAMA DE GESTAO E MANUTENCAO DO PODER JUDICIARIO</v>
          </cell>
          <cell r="G22" t="str">
            <v>4257</v>
          </cell>
          <cell r="H22" t="str">
            <v>JULGAMENTO DE CAUSAS NA JUSTICA FEDERAL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1950</v>
          </cell>
          <cell r="O22">
            <v>0</v>
          </cell>
          <cell r="P22">
            <v>1950</v>
          </cell>
          <cell r="Q22">
            <v>1950</v>
          </cell>
          <cell r="R22">
            <v>1812.53</v>
          </cell>
        </row>
        <row r="23">
          <cell r="A23" t="str">
            <v>12107</v>
          </cell>
          <cell r="B23" t="str">
            <v>TRIBUNAL REGIONAL FEDERAL DA 6A. REGIAO</v>
          </cell>
          <cell r="C23" t="str">
            <v>02</v>
          </cell>
          <cell r="D23" t="str">
            <v>061</v>
          </cell>
          <cell r="E23" t="str">
            <v>0033</v>
          </cell>
          <cell r="F23" t="str">
            <v>PROGRAMA DE GESTAO E MANUTENCAO DO PODER JUDICIARIO</v>
          </cell>
          <cell r="G23" t="str">
            <v>4257</v>
          </cell>
          <cell r="H23" t="str">
            <v>JULGAMENTO DE CAUSAS NA JUSTICA FEDERAL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1593.7</v>
          </cell>
          <cell r="O23">
            <v>0</v>
          </cell>
          <cell r="P23">
            <v>1593.7</v>
          </cell>
        </row>
        <row r="24">
          <cell r="A24" t="str">
            <v>17101</v>
          </cell>
          <cell r="B24" t="str">
            <v>CONSELHO NACIONAL DE JUSTICA</v>
          </cell>
          <cell r="C24" t="str">
            <v>02</v>
          </cell>
          <cell r="D24" t="str">
            <v>032</v>
          </cell>
          <cell r="E24" t="str">
            <v>0033</v>
          </cell>
          <cell r="F24" t="str">
            <v>PROGRAMA DE GESTAO E MANUTENCAO DO PODER JUDICIARIO</v>
          </cell>
          <cell r="G24" t="str">
            <v>21BH</v>
          </cell>
          <cell r="H24" t="str">
            <v>CONTROLE DA ATUACAO ADMINISTRATIVA E FINANCEIRA DO PODER JUD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N24">
            <v>1094.8</v>
          </cell>
          <cell r="O24">
            <v>0</v>
          </cell>
          <cell r="P24">
            <v>1094.8</v>
          </cell>
          <cell r="Q24">
            <v>1094.8</v>
          </cell>
          <cell r="R24">
            <v>896.91</v>
          </cell>
        </row>
        <row r="25">
          <cell r="A25" t="str">
            <v>33201</v>
          </cell>
          <cell r="B25" t="str">
            <v>INSTITUTO NACIONAL DO SEGURO SOCIAL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00SA</v>
          </cell>
          <cell r="H25" t="str">
            <v>PAGAMENTO DE HONORARIOS PERICIAIS NAS ACOES EM QUE O INSS FI</v>
          </cell>
          <cell r="I25" t="str">
            <v>2</v>
          </cell>
          <cell r="J25" t="str">
            <v>1049</v>
          </cell>
          <cell r="K25" t="str">
            <v>REC.PROP.UO PARA APLIC. EM SEGURIDADE SOCIAL</v>
          </cell>
          <cell r="L25" t="str">
            <v>3</v>
          </cell>
          <cell r="M25">
            <v>17350846</v>
          </cell>
          <cell r="P25">
            <v>17331221.609999999</v>
          </cell>
          <cell r="Q25">
            <v>17327720.489999998</v>
          </cell>
          <cell r="R25">
            <v>15239424.800000001</v>
          </cell>
        </row>
        <row r="26">
          <cell r="A26" t="str">
            <v>34101</v>
          </cell>
          <cell r="B26" t="str">
            <v>MINISTERIO PUBLICO FEDERAL</v>
          </cell>
          <cell r="C26" t="str">
            <v>03</v>
          </cell>
          <cell r="D26" t="str">
            <v>062</v>
          </cell>
          <cell r="E26" t="str">
            <v>0031</v>
          </cell>
          <cell r="F26" t="str">
            <v>PROGRAMA DE GESTAO E MANUTENCAO DO MINISTERIO PUBLICO</v>
          </cell>
          <cell r="G26" t="str">
            <v>4264</v>
          </cell>
          <cell r="H26" t="str">
            <v>DEFESA DO INTERESSE PUBLICO NO PROCESSO JUDICIARIO - MINISTE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N26">
            <v>50726.14</v>
          </cell>
          <cell r="P26">
            <v>12792.04</v>
          </cell>
          <cell r="Q26">
            <v>3295.63</v>
          </cell>
          <cell r="R26">
            <v>3268.66</v>
          </cell>
        </row>
        <row r="27">
          <cell r="A27" t="str">
            <v>63101</v>
          </cell>
          <cell r="B27" t="str">
            <v>ADVOCACIA-GERAL DA UNIAO - AGU</v>
          </cell>
          <cell r="C27" t="str">
            <v>03</v>
          </cell>
          <cell r="D27" t="str">
            <v>092</v>
          </cell>
          <cell r="E27" t="str">
            <v>4105</v>
          </cell>
          <cell r="F27" t="str">
            <v>DEFESA DA DEMOCRACIA E SEGURANCA JURIDICA PARA INOVACAOEM PO</v>
          </cell>
          <cell r="G27" t="str">
            <v>2674</v>
          </cell>
          <cell r="H27" t="str">
            <v>REPRESENTACAO JUDICIAL E EXTRAJUDICIAL DA UNIAO E SUAS AUTAR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N27">
            <v>74423.03</v>
          </cell>
          <cell r="P27">
            <v>65849.39</v>
          </cell>
          <cell r="Q27">
            <v>52983.33</v>
          </cell>
          <cell r="R27">
            <v>51267.14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45748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+'[1]Access-Abr'!A10</f>
        <v>12101</v>
      </c>
      <c r="B10" s="43" t="str">
        <f>+'[1]Access-Abr'!B10</f>
        <v>JUSTICA FEDERAL DE PRIMEIRO GRAU</v>
      </c>
      <c r="C10" s="44" t="str">
        <f>CONCATENATE('[1]Access-Abr'!C10,".",'[1]Access-Abr'!D10)</f>
        <v>02.061</v>
      </c>
      <c r="D10" s="44" t="str">
        <f>CONCATENATE('[1]Access-Abr'!E10,".",'[1]Access-Abr'!G10)</f>
        <v>0033.4224</v>
      </c>
      <c r="E10" s="43" t="str">
        <f>+'[1]Access-Abr'!F10</f>
        <v>PROGRAMA DE GESTAO E MANUTENCAO DO PODER JUDICIARIO</v>
      </c>
      <c r="F10" s="45" t="str">
        <f>+'[1]Access-Abr'!H10</f>
        <v>ASSISTENCIA JURIDICA A PESSOAS CARENTES</v>
      </c>
      <c r="G10" s="42" t="str">
        <f>IF('[1]Access-Abr'!I10="1","F","S")</f>
        <v>F</v>
      </c>
      <c r="H10" s="42" t="str">
        <f>+'[1]Access-Abr'!J10</f>
        <v>1000</v>
      </c>
      <c r="I10" s="46" t="str">
        <f>+'[1]Access-Abr'!K10</f>
        <v>RECURSOS LIVRES DA UNIAO</v>
      </c>
      <c r="J10" s="42" t="str">
        <f>+'[1]Access-Abr'!L10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'[1]Access-Abr'!M10</f>
        <v>1727878</v>
      </c>
      <c r="Q10" s="50">
        <f>'[1]Access-Abr'!N10-'[1]Access-Abr'!O10</f>
        <v>0</v>
      </c>
      <c r="R10" s="50">
        <f>N10-O10+P10+Q10</f>
        <v>1727878</v>
      </c>
      <c r="S10" s="50">
        <f>'[1]Access-Abr'!P10</f>
        <v>1713408.14</v>
      </c>
      <c r="T10" s="51">
        <f>IF(R10&gt;0,S10/R10,0)</f>
        <v>0.99162564718110879</v>
      </c>
      <c r="U10" s="50">
        <f>'[1]Access-Abr'!Q10</f>
        <v>1710611.85</v>
      </c>
      <c r="V10" s="51">
        <f>IF(R10&gt;0,U10/R10,0)</f>
        <v>0.99000730954384519</v>
      </c>
      <c r="W10" s="50">
        <f>'[1]Access-Abr'!R10</f>
        <v>1550772.38</v>
      </c>
      <c r="X10" s="51">
        <f>IF(R10&gt;0,W10/R10,0)</f>
        <v>0.89750108514605775</v>
      </c>
    </row>
    <row r="11" spans="1:24" s="11" customFormat="1" ht="28.5" customHeight="1" x14ac:dyDescent="0.2">
      <c r="A11" s="52" t="str">
        <f>+'[1]Access-Abr'!A11</f>
        <v>12101</v>
      </c>
      <c r="B11" s="53" t="str">
        <f>+'[1]Access-Abr'!B11</f>
        <v>JUSTICA FEDERAL DE PRIMEIRO GRAU</v>
      </c>
      <c r="C11" s="52" t="str">
        <f>CONCATENATE('[1]Access-Abr'!C11,".",'[1]Access-Abr'!D11)</f>
        <v>02.061</v>
      </c>
      <c r="D11" s="52" t="str">
        <f>CONCATENATE('[1]Access-Abr'!E11,".",'[1]Access-Abr'!G11)</f>
        <v>0033.4257</v>
      </c>
      <c r="E11" s="53" t="str">
        <f>+'[1]Access-Abr'!F11</f>
        <v>PROGRAMA DE GESTAO E MANUTENCAO DO PODER JUDICIARIO</v>
      </c>
      <c r="F11" s="54" t="str">
        <f>+'[1]Access-Abr'!H11</f>
        <v>JULGAMENTO DE CAUSAS NA JUSTICA FEDERAL</v>
      </c>
      <c r="G11" s="52" t="str">
        <f>IF('[1]Access-Abr'!I11="1","F","S")</f>
        <v>F</v>
      </c>
      <c r="H11" s="52" t="str">
        <f>+'[1]Access-Abr'!J11</f>
        <v>1000</v>
      </c>
      <c r="I11" s="53" t="str">
        <f>+'[1]Access-Abr'!K11</f>
        <v>RECURSOS LIVRES DA UNIAO</v>
      </c>
      <c r="J11" s="52" t="str">
        <f>+'[1]Access-Abr'!L11</f>
        <v>4</v>
      </c>
      <c r="K11" s="55"/>
      <c r="L11" s="55"/>
      <c r="M11" s="55"/>
      <c r="N11" s="56">
        <f t="shared" ref="N11:N41" si="0">K11+L11-M11</f>
        <v>0</v>
      </c>
      <c r="O11" s="55">
        <v>0</v>
      </c>
      <c r="P11" s="57">
        <f>'[1]Access-Abr'!M11</f>
        <v>20077100</v>
      </c>
      <c r="Q11" s="57">
        <f>'[1]Access-Abr'!N11-'[1]Access-Abr'!O11</f>
        <v>0</v>
      </c>
      <c r="R11" s="57">
        <f t="shared" ref="R11:R41" si="1">N11-O11+P11+Q11</f>
        <v>20077100</v>
      </c>
      <c r="S11" s="57">
        <f>'[1]Access-Abr'!P11</f>
        <v>0</v>
      </c>
      <c r="T11" s="58">
        <f t="shared" ref="T11:T42" si="2">IF(R11&gt;0,S11/R11,0)</f>
        <v>0</v>
      </c>
      <c r="U11" s="57">
        <f>'[1]Access-Abr'!Q11</f>
        <v>0</v>
      </c>
      <c r="V11" s="58">
        <f t="shared" ref="V11:V42" si="3">IF(R11&gt;0,U11/R11,0)</f>
        <v>0</v>
      </c>
      <c r="W11" s="57">
        <f>'[1]Access-Abr'!R11</f>
        <v>0</v>
      </c>
      <c r="X11" s="58">
        <f t="shared" ref="X11:X42" si="4">IF(R11&gt;0,W11/R11,0)</f>
        <v>0</v>
      </c>
    </row>
    <row r="12" spans="1:24" s="11" customFormat="1" ht="28.5" customHeight="1" x14ac:dyDescent="0.2">
      <c r="A12" s="52" t="str">
        <f>+'[1]Access-Abr'!A12</f>
        <v>12101</v>
      </c>
      <c r="B12" s="53" t="str">
        <f>+'[1]Access-Abr'!B12</f>
        <v>JUSTICA FEDERAL DE PRIMEIRO GRAU</v>
      </c>
      <c r="C12" s="52" t="str">
        <f>CONCATENATE('[1]Access-Abr'!C12,".",'[1]Access-Abr'!D12)</f>
        <v>02.061</v>
      </c>
      <c r="D12" s="52" t="str">
        <f>CONCATENATE('[1]Access-Abr'!E12,".",'[1]Access-Abr'!G12)</f>
        <v>0033.4257</v>
      </c>
      <c r="E12" s="53" t="str">
        <f>+'[1]Access-Abr'!F12</f>
        <v>PROGRAMA DE GESTAO E MANUTENCAO DO PODER JUDICIARIO</v>
      </c>
      <c r="F12" s="53" t="str">
        <f>+'[1]Access-Abr'!H12</f>
        <v>JULGAMENTO DE CAUSAS NA JUSTICA FEDERAL</v>
      </c>
      <c r="G12" s="52" t="str">
        <f>IF('[1]Access-Abr'!I12="1","F","S")</f>
        <v>F</v>
      </c>
      <c r="H12" s="52" t="str">
        <f>+'[1]Access-Abr'!J12</f>
        <v>1000</v>
      </c>
      <c r="I12" s="53" t="str">
        <f>+'[1]Access-Abr'!K12</f>
        <v>RECURSOS LIVRES DA UNIAO</v>
      </c>
      <c r="J12" s="52" t="str">
        <f>+'[1]Access-Abr'!L12</f>
        <v>3</v>
      </c>
      <c r="K12" s="57"/>
      <c r="L12" s="57"/>
      <c r="M12" s="57"/>
      <c r="N12" s="55">
        <f t="shared" si="0"/>
        <v>0</v>
      </c>
      <c r="O12" s="57">
        <v>0</v>
      </c>
      <c r="P12" s="57">
        <f>'[1]Access-Abr'!M12</f>
        <v>187098831.69999999</v>
      </c>
      <c r="Q12" s="57">
        <f>'[1]Access-Abr'!N12-'[1]Access-Abr'!O12</f>
        <v>0</v>
      </c>
      <c r="R12" s="57">
        <f t="shared" si="1"/>
        <v>187098831.69999999</v>
      </c>
      <c r="S12" s="57">
        <f>'[1]Access-Abr'!P12</f>
        <v>117086710.83</v>
      </c>
      <c r="T12" s="58">
        <f t="shared" si="2"/>
        <v>0.6258014000736275</v>
      </c>
      <c r="U12" s="57">
        <f>'[1]Access-Abr'!Q12</f>
        <v>26019399.379999999</v>
      </c>
      <c r="V12" s="58">
        <f t="shared" si="3"/>
        <v>0.13906767425314714</v>
      </c>
      <c r="W12" s="57">
        <f>'[1]Access-Abr'!R12</f>
        <v>24502959.140000001</v>
      </c>
      <c r="X12" s="58">
        <f t="shared" si="4"/>
        <v>0.13096265175663308</v>
      </c>
    </row>
    <row r="13" spans="1:24" s="11" customFormat="1" ht="28.5" customHeight="1" x14ac:dyDescent="0.2">
      <c r="A13" s="52" t="str">
        <f>+'[1]Access-Abr'!A13</f>
        <v>12101</v>
      </c>
      <c r="B13" s="53" t="str">
        <f>+'[1]Access-Abr'!B13</f>
        <v>JUSTICA FEDERAL DE PRIMEIRO GRAU</v>
      </c>
      <c r="C13" s="52" t="str">
        <f>CONCATENATE('[1]Access-Abr'!C13,".",'[1]Access-Abr'!D13)</f>
        <v>02.061</v>
      </c>
      <c r="D13" s="52" t="str">
        <f>CONCATENATE('[1]Access-Abr'!E13,".",'[1]Access-Abr'!G13)</f>
        <v>0033.4257</v>
      </c>
      <c r="E13" s="53" t="str">
        <f>+'[1]Access-Abr'!F13</f>
        <v>PROGRAMA DE GESTAO E MANUTENCAO DO PODER JUDICIARIO</v>
      </c>
      <c r="F13" s="53" t="str">
        <f>+'[1]Access-Abr'!H13</f>
        <v>JULGAMENTO DE CAUSAS NA JUSTICA FEDERAL</v>
      </c>
      <c r="G13" s="52" t="str">
        <f>IF('[1]Access-Abr'!I13="1","F","S")</f>
        <v>F</v>
      </c>
      <c r="H13" s="52" t="str">
        <f>+'[1]Access-Abr'!J13</f>
        <v>1027</v>
      </c>
      <c r="I13" s="53" t="str">
        <f>+'[1]Access-Abr'!K13</f>
        <v>SERV.AFETOS AS ATIVID.ESPECIFICAS DA JUSTICA</v>
      </c>
      <c r="J13" s="52" t="str">
        <f>+'[1]Access-Abr'!L13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'[1]Access-Abr'!M13</f>
        <v>6898540</v>
      </c>
      <c r="Q13" s="57">
        <f>'[1]Access-Abr'!N13-'[1]Access-Abr'!O13</f>
        <v>0</v>
      </c>
      <c r="R13" s="57">
        <f>N13-O13+P13+Q13</f>
        <v>6898540</v>
      </c>
      <c r="S13" s="57">
        <f>'[1]Access-Abr'!P13</f>
        <v>6446108.0700000003</v>
      </c>
      <c r="T13" s="58">
        <f t="shared" si="2"/>
        <v>0.93441627793707083</v>
      </c>
      <c r="U13" s="57">
        <f>'[1]Access-Abr'!Q13</f>
        <v>5617995.7599999998</v>
      </c>
      <c r="V13" s="58">
        <f t="shared" si="3"/>
        <v>0.8143746010025309</v>
      </c>
      <c r="W13" s="57">
        <f>'[1]Access-Abr'!R13</f>
        <v>5369533.71</v>
      </c>
      <c r="X13" s="58">
        <f t="shared" si="4"/>
        <v>0.77835798734224926</v>
      </c>
    </row>
    <row r="14" spans="1:24" s="11" customFormat="1" ht="28.5" customHeight="1" x14ac:dyDescent="0.2">
      <c r="A14" s="52" t="str">
        <f>+'[1]Access-Abr'!A14</f>
        <v>12101</v>
      </c>
      <c r="B14" s="53" t="str">
        <f>+'[1]Access-Abr'!B14</f>
        <v>JUSTICA FEDERAL DE PRIMEIRO GRAU</v>
      </c>
      <c r="C14" s="52" t="str">
        <f>CONCATENATE('[1]Access-Abr'!C14,".",'[1]Access-Abr'!D14)</f>
        <v>02.122</v>
      </c>
      <c r="D14" s="52" t="str">
        <f>CONCATENATE('[1]Access-Abr'!E14,".",'[1]Access-Abr'!G14)</f>
        <v>0033.20TP</v>
      </c>
      <c r="E14" s="53" t="str">
        <f>+'[1]Access-Abr'!F14</f>
        <v>PROGRAMA DE GESTAO E MANUTENCAO DO PODER JUDICIARIO</v>
      </c>
      <c r="F14" s="53" t="str">
        <f>+'[1]Access-Abr'!H14</f>
        <v>ATIVOS CIVIS DA UNIAO</v>
      </c>
      <c r="G14" s="52" t="str">
        <f>IF('[1]Access-Abr'!I14="1","F","S")</f>
        <v>F</v>
      </c>
      <c r="H14" s="52" t="str">
        <f>+'[1]Access-Abr'!J14</f>
        <v>1000</v>
      </c>
      <c r="I14" s="53" t="str">
        <f>+'[1]Access-Abr'!K14</f>
        <v>RECURSOS LIVRES DA UNIAO</v>
      </c>
      <c r="J14" s="52" t="str">
        <f>+'[1]Access-Abr'!L14</f>
        <v>1</v>
      </c>
      <c r="K14" s="57"/>
      <c r="L14" s="57"/>
      <c r="M14" s="57"/>
      <c r="N14" s="55">
        <f t="shared" si="0"/>
        <v>0</v>
      </c>
      <c r="O14" s="57">
        <v>0</v>
      </c>
      <c r="P14" s="57">
        <f>'[1]Access-Abr'!M14</f>
        <v>502204736.52999997</v>
      </c>
      <c r="Q14" s="57">
        <f>'[1]Access-Abr'!N14-'[1]Access-Abr'!O14</f>
        <v>0</v>
      </c>
      <c r="R14" s="57">
        <f t="shared" si="1"/>
        <v>502204736.52999997</v>
      </c>
      <c r="S14" s="57">
        <f>'[1]Access-Abr'!P14</f>
        <v>502204736.52999997</v>
      </c>
      <c r="T14" s="58">
        <f t="shared" si="2"/>
        <v>1</v>
      </c>
      <c r="U14" s="57">
        <f>'[1]Access-Abr'!Q14</f>
        <v>501861356.08999997</v>
      </c>
      <c r="V14" s="58">
        <f t="shared" si="3"/>
        <v>0.99931625407921754</v>
      </c>
      <c r="W14" s="57">
        <f>'[1]Access-Abr'!R14</f>
        <v>477990575.49000001</v>
      </c>
      <c r="X14" s="58">
        <f t="shared" si="4"/>
        <v>0.95178428382155755</v>
      </c>
    </row>
    <row r="15" spans="1:24" s="11" customFormat="1" ht="28.5" customHeight="1" x14ac:dyDescent="0.2">
      <c r="A15" s="52" t="str">
        <f>+'[1]Access-Abr'!A15</f>
        <v>12101</v>
      </c>
      <c r="B15" s="53" t="str">
        <f>+'[1]Access-Abr'!B15</f>
        <v>JUSTICA FEDERAL DE PRIMEIRO GRAU</v>
      </c>
      <c r="C15" s="52" t="str">
        <f>CONCATENATE('[1]Access-Abr'!C15,".",'[1]Access-Abr'!D15)</f>
        <v>02.122</v>
      </c>
      <c r="D15" s="52" t="str">
        <f>CONCATENATE('[1]Access-Abr'!E15,".",'[1]Access-Abr'!G15)</f>
        <v>0033.216H</v>
      </c>
      <c r="E15" s="53" t="str">
        <f>+'[1]Access-Abr'!F15</f>
        <v>PROGRAMA DE GESTAO E MANUTENCAO DO PODER JUDICIARIO</v>
      </c>
      <c r="F15" s="53" t="str">
        <f>+'[1]Access-Abr'!H15</f>
        <v>AJUDA DE CUSTO PARA MORADIA OU AUXILIO-MORADIA A AGENTES PUB</v>
      </c>
      <c r="G15" s="52" t="str">
        <f>IF('[1]Access-Abr'!I15="1","F","S")</f>
        <v>F</v>
      </c>
      <c r="H15" s="52" t="str">
        <f>+'[1]Access-Abr'!J15</f>
        <v>1000</v>
      </c>
      <c r="I15" s="53" t="str">
        <f>+'[1]Access-Abr'!K15</f>
        <v>RECURSOS LIVRES DA UNIAO</v>
      </c>
      <c r="J15" s="52" t="str">
        <f>+'[1]Access-Abr'!L15</f>
        <v>3</v>
      </c>
      <c r="K15" s="55"/>
      <c r="L15" s="55"/>
      <c r="M15" s="55"/>
      <c r="N15" s="55">
        <f t="shared" si="0"/>
        <v>0</v>
      </c>
      <c r="O15" s="55">
        <v>0</v>
      </c>
      <c r="P15" s="57">
        <f>'[1]Access-Abr'!M15</f>
        <v>214000</v>
      </c>
      <c r="Q15" s="57">
        <f>'[1]Access-Abr'!N15-'[1]Access-Abr'!O15</f>
        <v>0</v>
      </c>
      <c r="R15" s="57">
        <f t="shared" si="1"/>
        <v>214000</v>
      </c>
      <c r="S15" s="57">
        <f>'[1]Access-Abr'!P15</f>
        <v>154000</v>
      </c>
      <c r="T15" s="58">
        <f t="shared" si="2"/>
        <v>0.71962616822429903</v>
      </c>
      <c r="U15" s="57">
        <f>'[1]Access-Abr'!Q15</f>
        <v>29788.12</v>
      </c>
      <c r="V15" s="58">
        <f t="shared" si="3"/>
        <v>0.13919682242990652</v>
      </c>
      <c r="W15" s="57">
        <f>'[1]Access-Abr'!R15</f>
        <v>29788.12</v>
      </c>
      <c r="X15" s="58">
        <f t="shared" si="4"/>
        <v>0.13919682242990652</v>
      </c>
    </row>
    <row r="16" spans="1:24" s="11" customFormat="1" ht="28.5" customHeight="1" x14ac:dyDescent="0.2">
      <c r="A16" s="52" t="str">
        <f>+'[1]Access-Abr'!A16</f>
        <v>12101</v>
      </c>
      <c r="B16" s="53" t="str">
        <f>+'[1]Access-Abr'!B16</f>
        <v>JUSTICA FEDERAL DE PRIMEIRO GRAU</v>
      </c>
      <c r="C16" s="52" t="str">
        <f>CONCATENATE('[1]Access-Abr'!C16,".",'[1]Access-Abr'!D16)</f>
        <v>02.122</v>
      </c>
      <c r="D16" s="52" t="str">
        <f>CONCATENATE('[1]Access-Abr'!E16,".",'[1]Access-Abr'!G16)</f>
        <v>0033.219Z</v>
      </c>
      <c r="E16" s="53" t="str">
        <f>+'[1]Access-Abr'!F16</f>
        <v>PROGRAMA DE GESTAO E MANUTENCAO DO PODER JUDICIARIO</v>
      </c>
      <c r="F16" s="53" t="str">
        <f>+'[1]Access-Abr'!H16</f>
        <v>CONSERVACAO E RECUPERACAO DE ATIVOS DE INFRAESTRUTURA DA UNI</v>
      </c>
      <c r="G16" s="52" t="str">
        <f>IF('[1]Access-Abr'!I16="1","F","S")</f>
        <v>F</v>
      </c>
      <c r="H16" s="52" t="str">
        <f>+'[1]Access-Abr'!J16</f>
        <v>1000</v>
      </c>
      <c r="I16" s="53" t="str">
        <f>+'[1]Access-Abr'!K16</f>
        <v>RECURSOS LIVRES DA UNIAO</v>
      </c>
      <c r="J16" s="52" t="str">
        <f>+'[1]Access-Abr'!L16</f>
        <v>4</v>
      </c>
      <c r="K16" s="57"/>
      <c r="L16" s="57"/>
      <c r="M16" s="57"/>
      <c r="N16" s="55">
        <f t="shared" si="0"/>
        <v>0</v>
      </c>
      <c r="O16" s="57">
        <v>0</v>
      </c>
      <c r="P16" s="57">
        <f>'[1]Access-Abr'!M16</f>
        <v>14537500</v>
      </c>
      <c r="Q16" s="57">
        <f>'[1]Access-Abr'!N16-'[1]Access-Abr'!O16</f>
        <v>0</v>
      </c>
      <c r="R16" s="57">
        <f t="shared" si="1"/>
        <v>14537500</v>
      </c>
      <c r="S16" s="57">
        <f>'[1]Access-Abr'!P16</f>
        <v>984621.98</v>
      </c>
      <c r="T16" s="58">
        <f t="shared" si="2"/>
        <v>6.7729800859845229E-2</v>
      </c>
      <c r="U16" s="57">
        <f>'[1]Access-Abr'!Q16</f>
        <v>0</v>
      </c>
      <c r="V16" s="58">
        <f t="shared" si="3"/>
        <v>0</v>
      </c>
      <c r="W16" s="57">
        <f>'[1]Access-Abr'!R16</f>
        <v>0</v>
      </c>
      <c r="X16" s="58">
        <f t="shared" si="4"/>
        <v>0</v>
      </c>
    </row>
    <row r="17" spans="1:24" s="11" customFormat="1" ht="28.5" customHeight="1" x14ac:dyDescent="0.2">
      <c r="A17" s="52" t="str">
        <f>+'[1]Access-Abr'!A17</f>
        <v>12101</v>
      </c>
      <c r="B17" s="53" t="str">
        <f>+'[1]Access-Abr'!B17</f>
        <v>JUSTICA FEDERAL DE PRIMEIRO GRAU</v>
      </c>
      <c r="C17" s="52" t="str">
        <f>CONCATENATE('[1]Access-Abr'!C17,".",'[1]Access-Abr'!D17)</f>
        <v>02.331</v>
      </c>
      <c r="D17" s="52" t="str">
        <f>CONCATENATE('[1]Access-Abr'!E17,".",'[1]Access-Abr'!G17)</f>
        <v>0033.2004</v>
      </c>
      <c r="E17" s="53" t="str">
        <f>+'[1]Access-Abr'!F17</f>
        <v>PROGRAMA DE GESTAO E MANUTENCAO DO PODER JUDICIARIO</v>
      </c>
      <c r="F17" s="53" t="str">
        <f>+'[1]Access-Abr'!H17</f>
        <v>ASSISTENCIA MEDICA E ODONTOLOGICA AOS SERVIDORES CIVIS, EMPR</v>
      </c>
      <c r="G17" s="52" t="str">
        <f>IF('[1]Access-Abr'!I17="1","F","S")</f>
        <v>F</v>
      </c>
      <c r="H17" s="52" t="str">
        <f>+'[1]Access-Abr'!J17</f>
        <v>1000</v>
      </c>
      <c r="I17" s="53" t="str">
        <f>+'[1]Access-Abr'!K17</f>
        <v>RECURSOS LIVRES DA UNIAO</v>
      </c>
      <c r="J17" s="52" t="str">
        <f>+'[1]Access-Abr'!L17</f>
        <v>3</v>
      </c>
      <c r="K17" s="57"/>
      <c r="L17" s="57"/>
      <c r="M17" s="57"/>
      <c r="N17" s="55">
        <f t="shared" si="0"/>
        <v>0</v>
      </c>
      <c r="O17" s="57">
        <v>0</v>
      </c>
      <c r="P17" s="57">
        <f>'[1]Access-Abr'!M17</f>
        <v>94815101</v>
      </c>
      <c r="Q17" s="57">
        <f>'[1]Access-Abr'!N17-'[1]Access-Abr'!O17</f>
        <v>0</v>
      </c>
      <c r="R17" s="57">
        <f t="shared" si="1"/>
        <v>94815101</v>
      </c>
      <c r="S17" s="57">
        <f>'[1]Access-Abr'!P17</f>
        <v>78460737.790000007</v>
      </c>
      <c r="T17" s="58">
        <f t="shared" si="2"/>
        <v>0.82751309614699464</v>
      </c>
      <c r="U17" s="57">
        <f>'[1]Access-Abr'!Q17</f>
        <v>21934692.57</v>
      </c>
      <c r="V17" s="58">
        <f t="shared" si="3"/>
        <v>0.23134176242664131</v>
      </c>
      <c r="W17" s="57">
        <f>'[1]Access-Abr'!R17</f>
        <v>18071766.699999999</v>
      </c>
      <c r="X17" s="58">
        <f t="shared" si="4"/>
        <v>0.19060008911449663</v>
      </c>
    </row>
    <row r="18" spans="1:24" s="11" customFormat="1" ht="28.5" customHeight="1" x14ac:dyDescent="0.2">
      <c r="A18" s="52" t="str">
        <f>+'[1]Access-Abr'!A18</f>
        <v>12101</v>
      </c>
      <c r="B18" s="53" t="str">
        <f>+'[1]Access-Abr'!B18</f>
        <v>JUSTICA FEDERAL DE PRIMEIRO GRAU</v>
      </c>
      <c r="C18" s="52" t="str">
        <f>CONCATENATE('[1]Access-Abr'!C18,".",'[1]Access-Abr'!D18)</f>
        <v>02.331</v>
      </c>
      <c r="D18" s="52" t="str">
        <f>CONCATENATE('[1]Access-Abr'!E18,".",'[1]Access-Abr'!G18)</f>
        <v>0033.212B</v>
      </c>
      <c r="E18" s="53" t="str">
        <f>+'[1]Access-Abr'!F18</f>
        <v>PROGRAMA DE GESTAO E MANUTENCAO DO PODER JUDICIARIO</v>
      </c>
      <c r="F18" s="53" t="str">
        <f>+'[1]Access-Abr'!H18</f>
        <v>BENEFICIOS OBRIGATORIOS AOS SERVIDORES CIVIS, EMPREGADOS, MI</v>
      </c>
      <c r="G18" s="52" t="str">
        <f>IF('[1]Access-Abr'!I18="1","F","S")</f>
        <v>F</v>
      </c>
      <c r="H18" s="52" t="str">
        <f>+'[1]Access-Abr'!J18</f>
        <v>1000</v>
      </c>
      <c r="I18" s="53" t="str">
        <f>+'[1]Access-Abr'!K18</f>
        <v>RECURSOS LIVRES DA UNIAO</v>
      </c>
      <c r="J18" s="52" t="str">
        <f>+'[1]Access-Abr'!L18</f>
        <v>3</v>
      </c>
      <c r="K18" s="57"/>
      <c r="L18" s="57"/>
      <c r="M18" s="57"/>
      <c r="N18" s="55">
        <f t="shared" si="0"/>
        <v>0</v>
      </c>
      <c r="O18" s="57">
        <v>0</v>
      </c>
      <c r="P18" s="57">
        <f>'[1]Access-Abr'!M18</f>
        <v>83142643.819999993</v>
      </c>
      <c r="Q18" s="57">
        <f>'[1]Access-Abr'!N18-'[1]Access-Abr'!O18</f>
        <v>0</v>
      </c>
      <c r="R18" s="57">
        <f t="shared" si="1"/>
        <v>83142643.819999993</v>
      </c>
      <c r="S18" s="57">
        <f>'[1]Access-Abr'!P18</f>
        <v>82859707.75</v>
      </c>
      <c r="T18" s="58">
        <f t="shared" si="2"/>
        <v>0.99659698011753706</v>
      </c>
      <c r="U18" s="57">
        <f>'[1]Access-Abr'!Q18</f>
        <v>33083933.969999999</v>
      </c>
      <c r="V18" s="58">
        <f t="shared" si="3"/>
        <v>0.39791775255096767</v>
      </c>
      <c r="W18" s="57">
        <f>'[1]Access-Abr'!R18</f>
        <v>33083933.969999999</v>
      </c>
      <c r="X18" s="58">
        <f t="shared" si="4"/>
        <v>0.39791775255096767</v>
      </c>
    </row>
    <row r="19" spans="1:24" s="11" customFormat="1" ht="28.5" customHeight="1" x14ac:dyDescent="0.2">
      <c r="A19" s="52" t="str">
        <f>+'[1]Access-Abr'!A19</f>
        <v>12101</v>
      </c>
      <c r="B19" s="53" t="str">
        <f>+'[1]Access-Abr'!B19</f>
        <v>JUSTICA FEDERAL DE PRIMEIRO GRAU</v>
      </c>
      <c r="C19" s="52" t="str">
        <f>CONCATENATE('[1]Access-Abr'!C19,".",'[1]Access-Abr'!D19)</f>
        <v>02.846</v>
      </c>
      <c r="D19" s="52" t="str">
        <f>CONCATENATE('[1]Access-Abr'!E19,".",'[1]Access-Abr'!G19)</f>
        <v>0033.09HB</v>
      </c>
      <c r="E19" s="53" t="str">
        <f>+'[1]Access-Abr'!F19</f>
        <v>PROGRAMA DE GESTAO E MANUTENCAO DO PODER JUDICIARIO</v>
      </c>
      <c r="F19" s="53" t="str">
        <f>+'[1]Access-Abr'!H19</f>
        <v>CONTRIBUICAO DA UNIAO, DE SUAS AUTARQUIAS E FUNDACOES PARA O</v>
      </c>
      <c r="G19" s="52" t="str">
        <f>IF('[1]Access-Abr'!I19="1","F","S")</f>
        <v>F</v>
      </c>
      <c r="H19" s="52" t="str">
        <f>+'[1]Access-Abr'!J19</f>
        <v>1000</v>
      </c>
      <c r="I19" s="53" t="str">
        <f>+'[1]Access-Abr'!K19</f>
        <v>RECURSOS LIVRES DA UNIAO</v>
      </c>
      <c r="J19" s="52" t="str">
        <f>+'[1]Access-Abr'!L19</f>
        <v>1</v>
      </c>
      <c r="K19" s="57"/>
      <c r="L19" s="57"/>
      <c r="M19" s="57"/>
      <c r="N19" s="55">
        <f t="shared" si="0"/>
        <v>0</v>
      </c>
      <c r="O19" s="57">
        <v>0</v>
      </c>
      <c r="P19" s="57">
        <f>'[1]Access-Abr'!M19</f>
        <v>79117935.040000007</v>
      </c>
      <c r="Q19" s="57">
        <f>'[1]Access-Abr'!N19-'[1]Access-Abr'!O19</f>
        <v>0</v>
      </c>
      <c r="R19" s="57">
        <f t="shared" si="1"/>
        <v>79117935.040000007</v>
      </c>
      <c r="S19" s="57">
        <f>'[1]Access-Abr'!P19</f>
        <v>79117935.040000007</v>
      </c>
      <c r="T19" s="58">
        <f t="shared" si="2"/>
        <v>1</v>
      </c>
      <c r="U19" s="57">
        <f>'[1]Access-Abr'!Q19</f>
        <v>79117935.040000007</v>
      </c>
      <c r="V19" s="58">
        <f t="shared" si="3"/>
        <v>1</v>
      </c>
      <c r="W19" s="57">
        <f>'[1]Access-Abr'!R19</f>
        <v>79117935.040000007</v>
      </c>
      <c r="X19" s="58">
        <f t="shared" si="4"/>
        <v>1</v>
      </c>
    </row>
    <row r="20" spans="1:24" s="11" customFormat="1" ht="28.5" customHeight="1" x14ac:dyDescent="0.2">
      <c r="A20" s="52" t="str">
        <f>+'[1]Access-Abr'!A20</f>
        <v>12101</v>
      </c>
      <c r="B20" s="53" t="str">
        <f>+'[1]Access-Abr'!B20</f>
        <v>JUSTICA FEDERAL DE PRIMEIRO GRAU</v>
      </c>
      <c r="C20" s="52" t="str">
        <f>CONCATENATE('[1]Access-Abr'!C20,".",'[1]Access-Abr'!D20)</f>
        <v>09.272</v>
      </c>
      <c r="D20" s="52" t="str">
        <f>CONCATENATE('[1]Access-Abr'!E20,".",'[1]Access-Abr'!G20)</f>
        <v>0033.0181</v>
      </c>
      <c r="E20" s="53" t="str">
        <f>+'[1]Access-Abr'!F20</f>
        <v>PROGRAMA DE GESTAO E MANUTENCAO DO PODER JUDICIARIO</v>
      </c>
      <c r="F20" s="53" t="str">
        <f>+'[1]Access-Abr'!H20</f>
        <v>APOSENTADORIAS E PENSOES CIVIS DA UNIAO</v>
      </c>
      <c r="G20" s="52" t="str">
        <f>IF('[1]Access-Abr'!I20="1","F","S")</f>
        <v>S</v>
      </c>
      <c r="H20" s="52" t="str">
        <f>+'[1]Access-Abr'!J20</f>
        <v>1056</v>
      </c>
      <c r="I20" s="53" t="str">
        <f>+'[1]Access-Abr'!K20</f>
        <v>BENEFICIOS DO RPPS DA UNIAO</v>
      </c>
      <c r="J20" s="52" t="str">
        <f>+'[1]Access-Abr'!L20</f>
        <v>1</v>
      </c>
      <c r="K20" s="57"/>
      <c r="L20" s="57"/>
      <c r="M20" s="57"/>
      <c r="N20" s="55">
        <f t="shared" si="0"/>
        <v>0</v>
      </c>
      <c r="O20" s="57">
        <v>0</v>
      </c>
      <c r="P20" s="57">
        <f>'[1]Access-Abr'!M20</f>
        <v>121066229.65000001</v>
      </c>
      <c r="Q20" s="57">
        <f>'[1]Access-Abr'!N20-'[1]Access-Abr'!O20</f>
        <v>0</v>
      </c>
      <c r="R20" s="57">
        <f t="shared" si="1"/>
        <v>121066229.65000001</v>
      </c>
      <c r="S20" s="57">
        <f>'[1]Access-Abr'!P20</f>
        <v>121066229.65000001</v>
      </c>
      <c r="T20" s="58">
        <f t="shared" si="2"/>
        <v>1</v>
      </c>
      <c r="U20" s="57">
        <f>'[1]Access-Abr'!Q20</f>
        <v>121045867.38</v>
      </c>
      <c r="V20" s="58">
        <f t="shared" si="3"/>
        <v>0.99983180883670963</v>
      </c>
      <c r="W20" s="57">
        <f>'[1]Access-Abr'!R20</f>
        <v>115541356.18000001</v>
      </c>
      <c r="X20" s="58">
        <f t="shared" si="4"/>
        <v>0.95436486718077951</v>
      </c>
    </row>
    <row r="21" spans="1:24" s="11" customFormat="1" ht="28.5" customHeight="1" x14ac:dyDescent="0.2">
      <c r="A21" s="52" t="str">
        <f>+'[1]Access-Abr'!A21</f>
        <v>12101</v>
      </c>
      <c r="B21" s="53" t="str">
        <f>+'[1]Access-Abr'!B21</f>
        <v>JUSTICA FEDERAL DE PRIMEIRO GRAU</v>
      </c>
      <c r="C21" s="52" t="str">
        <f>CONCATENATE('[1]Access-Abr'!C21,".",'[1]Access-Abr'!D21)</f>
        <v>28.846</v>
      </c>
      <c r="D21" s="52" t="str">
        <f>CONCATENATE('[1]Access-Abr'!E21,".",'[1]Access-Abr'!G21)</f>
        <v>0909.00S6</v>
      </c>
      <c r="E21" s="53" t="str">
        <f>+'[1]Access-Abr'!F21</f>
        <v>OPERACOES ESPECIAIS: OUTROS ENCARGOS ESPECIAIS</v>
      </c>
      <c r="F21" s="53" t="str">
        <f>+'[1]Access-Abr'!H21</f>
        <v>BENEFICIO ESPECIAL - LEI N. 12.618, DE 2012</v>
      </c>
      <c r="G21" s="52" t="str">
        <f>IF('[1]Access-Abr'!I21="1","F","S")</f>
        <v>F</v>
      </c>
      <c r="H21" s="52" t="str">
        <f>+'[1]Access-Abr'!J21</f>
        <v>1000</v>
      </c>
      <c r="I21" s="53" t="str">
        <f>+'[1]Access-Abr'!K21</f>
        <v>RECURSOS LIVRES DA UNIAO</v>
      </c>
      <c r="J21" s="52" t="str">
        <f>+'[1]Access-Abr'!L21</f>
        <v>1</v>
      </c>
      <c r="K21" s="57"/>
      <c r="L21" s="57"/>
      <c r="M21" s="57"/>
      <c r="N21" s="55">
        <f t="shared" si="0"/>
        <v>0</v>
      </c>
      <c r="O21" s="57">
        <v>0</v>
      </c>
      <c r="P21" s="57">
        <f>'[1]Access-Abr'!M21</f>
        <v>869313.81</v>
      </c>
      <c r="Q21" s="57">
        <f>'[1]Access-Abr'!N21-'[1]Access-Abr'!O21</f>
        <v>0</v>
      </c>
      <c r="R21" s="57">
        <f t="shared" si="1"/>
        <v>869313.81</v>
      </c>
      <c r="S21" s="57">
        <f>'[1]Access-Abr'!P21</f>
        <v>869313.81</v>
      </c>
      <c r="T21" s="58">
        <f t="shared" si="2"/>
        <v>1</v>
      </c>
      <c r="U21" s="57">
        <f>'[1]Access-Abr'!Q21</f>
        <v>869313.81</v>
      </c>
      <c r="V21" s="58">
        <f t="shared" si="3"/>
        <v>1</v>
      </c>
      <c r="W21" s="57">
        <f>'[1]Access-Abr'!R21</f>
        <v>869313.81</v>
      </c>
      <c r="X21" s="58">
        <f t="shared" si="4"/>
        <v>1</v>
      </c>
    </row>
    <row r="22" spans="1:24" s="11" customFormat="1" ht="28.5" customHeight="1" x14ac:dyDescent="0.2">
      <c r="A22" s="52" t="str">
        <f>+'[1]Access-Abr'!A22</f>
        <v>12104</v>
      </c>
      <c r="B22" s="53" t="str">
        <f>+'[1]Access-Abr'!B22</f>
        <v>TRIBUNAL REGIONAL FEDERAL DA 3A. REGIAO</v>
      </c>
      <c r="C22" s="52" t="str">
        <f>CONCATENATE('[1]Access-Abr'!C22,".",'[1]Access-Abr'!D22)</f>
        <v>02.061</v>
      </c>
      <c r="D22" s="52" t="str">
        <f>CONCATENATE('[1]Access-Abr'!E22,".",'[1]Access-Abr'!G22)</f>
        <v>0033.4257</v>
      </c>
      <c r="E22" s="53" t="str">
        <f>+'[1]Access-Abr'!F22</f>
        <v>PROGRAMA DE GESTAO E MANUTENCAO DO PODER JUDICIARIO</v>
      </c>
      <c r="F22" s="53" t="str">
        <f>+'[1]Access-Abr'!H22</f>
        <v>JULGAMENTO DE CAUSAS NA JUSTICA FEDERAL</v>
      </c>
      <c r="G22" s="52" t="str">
        <f>IF('[1]Access-Abr'!I22="1","F","S")</f>
        <v>F</v>
      </c>
      <c r="H22" s="52" t="str">
        <f>+'[1]Access-Abr'!J22</f>
        <v>1000</v>
      </c>
      <c r="I22" s="53" t="str">
        <f>+'[1]Access-Abr'!K22</f>
        <v>RECURSOS LIVRES DA UNIAO</v>
      </c>
      <c r="J22" s="52" t="str">
        <f>+'[1]Access-Abr'!L22</f>
        <v>3</v>
      </c>
      <c r="K22" s="57"/>
      <c r="L22" s="57"/>
      <c r="M22" s="57"/>
      <c r="N22" s="55">
        <f t="shared" si="0"/>
        <v>0</v>
      </c>
      <c r="O22" s="57">
        <v>0</v>
      </c>
      <c r="P22" s="57">
        <f>'[1]Access-Abr'!M22</f>
        <v>1950</v>
      </c>
      <c r="Q22" s="57">
        <f>'[1]Access-Abr'!N22-'[1]Access-Abr'!O22</f>
        <v>0</v>
      </c>
      <c r="R22" s="57">
        <f t="shared" si="1"/>
        <v>1950</v>
      </c>
      <c r="S22" s="57">
        <f>'[1]Access-Abr'!P22</f>
        <v>1950</v>
      </c>
      <c r="T22" s="58">
        <f t="shared" si="2"/>
        <v>1</v>
      </c>
      <c r="U22" s="57">
        <f>'[1]Access-Abr'!Q22</f>
        <v>1950</v>
      </c>
      <c r="V22" s="58">
        <f t="shared" si="3"/>
        <v>1</v>
      </c>
      <c r="W22" s="57">
        <f>'[1]Access-Abr'!R22</f>
        <v>1812.53</v>
      </c>
      <c r="X22" s="58">
        <f t="shared" si="4"/>
        <v>0.92950256410256404</v>
      </c>
    </row>
    <row r="23" spans="1:24" s="11" customFormat="1" ht="28.5" customHeight="1" x14ac:dyDescent="0.2">
      <c r="A23" s="52" t="str">
        <f>+'[1]Access-Abr'!A23</f>
        <v>12107</v>
      </c>
      <c r="B23" s="53" t="str">
        <f>+'[1]Access-Abr'!B23</f>
        <v>TRIBUNAL REGIONAL FEDERAL DA 6A. REGIAO</v>
      </c>
      <c r="C23" s="52" t="str">
        <f>CONCATENATE('[1]Access-Abr'!C23,".",'[1]Access-Abr'!D23)</f>
        <v>02.061</v>
      </c>
      <c r="D23" s="52" t="str">
        <f>CONCATENATE('[1]Access-Abr'!E23,".",'[1]Access-Abr'!G23)</f>
        <v>0033.4257</v>
      </c>
      <c r="E23" s="53" t="str">
        <f>+'[1]Access-Abr'!F23</f>
        <v>PROGRAMA DE GESTAO E MANUTENCAO DO PODER JUDICIARIO</v>
      </c>
      <c r="F23" s="53" t="str">
        <f>+'[1]Access-Abr'!H23</f>
        <v>JULGAMENTO DE CAUSAS NA JUSTICA FEDERAL</v>
      </c>
      <c r="G23" s="52" t="str">
        <f>IF('[1]Access-Abr'!I23="1","F","S")</f>
        <v>F</v>
      </c>
      <c r="H23" s="52" t="str">
        <f>+'[1]Access-Abr'!J23</f>
        <v>1000</v>
      </c>
      <c r="I23" s="53" t="str">
        <f>+'[1]Access-Abr'!K23</f>
        <v>RECURSOS LIVRES DA UNIAO</v>
      </c>
      <c r="J23" s="52" t="str">
        <f>+'[1]Access-Abr'!L23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'[1]Access-Abr'!M23</f>
        <v>1593.7</v>
      </c>
      <c r="Q23" s="57">
        <f>'[1]Access-Abr'!N23-'[1]Access-Abr'!O23</f>
        <v>0</v>
      </c>
      <c r="R23" s="57">
        <f t="shared" si="1"/>
        <v>1593.7</v>
      </c>
      <c r="S23" s="57">
        <f>'[1]Access-Abr'!P23</f>
        <v>1593.7</v>
      </c>
      <c r="T23" s="58">
        <f t="shared" si="2"/>
        <v>1</v>
      </c>
      <c r="U23" s="57">
        <f>'[1]Access-Abr'!Q23</f>
        <v>0</v>
      </c>
      <c r="V23" s="58">
        <f t="shared" si="3"/>
        <v>0</v>
      </c>
      <c r="W23" s="57">
        <f>'[1]Access-Abr'!R23</f>
        <v>0</v>
      </c>
      <c r="X23" s="58">
        <f t="shared" si="4"/>
        <v>0</v>
      </c>
    </row>
    <row r="24" spans="1:24" s="11" customFormat="1" ht="28.5" customHeight="1" x14ac:dyDescent="0.2">
      <c r="A24" s="52" t="str">
        <f>+'[1]Access-Abr'!A24</f>
        <v>17101</v>
      </c>
      <c r="B24" s="53" t="str">
        <f>+'[1]Access-Abr'!B24</f>
        <v>CONSELHO NACIONAL DE JUSTICA</v>
      </c>
      <c r="C24" s="52" t="str">
        <f>CONCATENATE('[1]Access-Abr'!C24,".",'[1]Access-Abr'!D24)</f>
        <v>02.032</v>
      </c>
      <c r="D24" s="52" t="str">
        <f>CONCATENATE('[1]Access-Abr'!E24,".",'[1]Access-Abr'!G24)</f>
        <v>0033.21BH</v>
      </c>
      <c r="E24" s="53" t="str">
        <f>+'[1]Access-Abr'!F24</f>
        <v>PROGRAMA DE GESTAO E MANUTENCAO DO PODER JUDICIARIO</v>
      </c>
      <c r="F24" s="53" t="str">
        <f>+'[1]Access-Abr'!H24</f>
        <v>CONTROLE DA ATUACAO ADMINISTRATIVA E FINANCEIRA DO PODER JUD</v>
      </c>
      <c r="G24" s="52" t="str">
        <f>IF('[1]Access-Abr'!I24="1","F","S")</f>
        <v>F</v>
      </c>
      <c r="H24" s="52" t="str">
        <f>+'[1]Access-Abr'!J24</f>
        <v>1000</v>
      </c>
      <c r="I24" s="53" t="str">
        <f>+'[1]Access-Abr'!K24</f>
        <v>RECURSOS LIVRES DA UNIAO</v>
      </c>
      <c r="J24" s="52" t="str">
        <f>+'[1]Access-Abr'!L24</f>
        <v>3</v>
      </c>
      <c r="K24" s="57"/>
      <c r="L24" s="57"/>
      <c r="M24" s="57"/>
      <c r="N24" s="55">
        <f t="shared" si="0"/>
        <v>0</v>
      </c>
      <c r="O24" s="57">
        <v>0</v>
      </c>
      <c r="P24" s="57">
        <f>'[1]Access-Abr'!M24</f>
        <v>0</v>
      </c>
      <c r="Q24" s="57">
        <f>'[1]Access-Abr'!N24-'[1]Access-Abr'!O24</f>
        <v>1094.8</v>
      </c>
      <c r="R24" s="57">
        <f t="shared" si="1"/>
        <v>1094.8</v>
      </c>
      <c r="S24" s="57">
        <f>'[1]Access-Abr'!P24</f>
        <v>1094.8</v>
      </c>
      <c r="T24" s="58">
        <f t="shared" si="2"/>
        <v>1</v>
      </c>
      <c r="U24" s="57">
        <f>'[1]Access-Abr'!Q24</f>
        <v>1094.8</v>
      </c>
      <c r="V24" s="58">
        <f t="shared" si="3"/>
        <v>1</v>
      </c>
      <c r="W24" s="57">
        <f>'[1]Access-Abr'!R24</f>
        <v>896.91</v>
      </c>
      <c r="X24" s="58">
        <f t="shared" si="4"/>
        <v>0.81924552429667519</v>
      </c>
    </row>
    <row r="25" spans="1:24" s="11" customFormat="1" ht="28.5" customHeight="1" x14ac:dyDescent="0.2">
      <c r="A25" s="52" t="str">
        <f>+'[1]Access-Abr'!A25</f>
        <v>33201</v>
      </c>
      <c r="B25" s="53" t="str">
        <f>+'[1]Access-Abr'!B25</f>
        <v>INSTITUTO NACIONAL DO SEGURO SOCIAL</v>
      </c>
      <c r="C25" s="52" t="str">
        <f>CONCATENATE('[1]Access-Abr'!C25,".",'[1]Access-Abr'!D25)</f>
        <v>28.846</v>
      </c>
      <c r="D25" s="52" t="str">
        <f>CONCATENATE('[1]Access-Abr'!E25,".",'[1]Access-Abr'!G25)</f>
        <v>0901.00SA</v>
      </c>
      <c r="E25" s="53" t="str">
        <f>+'[1]Access-Abr'!F25</f>
        <v>OPERACOES ESPECIAIS: CUMPRIMENTO DE SENTENCAS JUDICIAIS</v>
      </c>
      <c r="F25" s="53" t="str">
        <f>+'[1]Access-Abr'!H25</f>
        <v>PAGAMENTO DE HONORARIOS PERICIAIS NAS ACOES EM QUE O INSS FI</v>
      </c>
      <c r="G25" s="52" t="str">
        <f>IF('[1]Access-Abr'!I25="1","F","S")</f>
        <v>S</v>
      </c>
      <c r="H25" s="52" t="str">
        <f>+'[1]Access-Abr'!J25</f>
        <v>1049</v>
      </c>
      <c r="I25" s="53" t="str">
        <f>+'[1]Access-Abr'!K25</f>
        <v>REC.PROP.UO PARA APLIC. EM SEGURIDADE SOCIAL</v>
      </c>
      <c r="J25" s="52" t="str">
        <f>+'[1]Access-Abr'!L25</f>
        <v>3</v>
      </c>
      <c r="K25" s="57"/>
      <c r="L25" s="57"/>
      <c r="M25" s="57"/>
      <c r="N25" s="55">
        <f t="shared" si="0"/>
        <v>0</v>
      </c>
      <c r="O25" s="57">
        <v>0</v>
      </c>
      <c r="P25" s="57">
        <f>'[1]Access-Abr'!M25</f>
        <v>17350846</v>
      </c>
      <c r="Q25" s="57">
        <f>'[1]Access-Abr'!N25-'[1]Access-Abr'!O25</f>
        <v>0</v>
      </c>
      <c r="R25" s="57">
        <f t="shared" si="1"/>
        <v>17350846</v>
      </c>
      <c r="S25" s="57">
        <f>'[1]Access-Abr'!P25</f>
        <v>17331221.609999999</v>
      </c>
      <c r="T25" s="58">
        <f t="shared" si="2"/>
        <v>0.99886896638930456</v>
      </c>
      <c r="U25" s="57">
        <f>'[1]Access-Abr'!Q25</f>
        <v>17327720.489999998</v>
      </c>
      <c r="V25" s="58">
        <f t="shared" si="3"/>
        <v>0.99866718256850406</v>
      </c>
      <c r="W25" s="57">
        <f>'[1]Access-Abr'!R25</f>
        <v>15239424.800000001</v>
      </c>
      <c r="X25" s="58">
        <f t="shared" si="4"/>
        <v>0.87831018729576649</v>
      </c>
    </row>
    <row r="26" spans="1:24" s="11" customFormat="1" ht="28.5" customHeight="1" x14ac:dyDescent="0.2">
      <c r="A26" s="52" t="str">
        <f>+'[1]Access-Abr'!A26</f>
        <v>34101</v>
      </c>
      <c r="B26" s="53" t="str">
        <f>+'[1]Access-Abr'!B26</f>
        <v>MINISTERIO PUBLICO FEDERAL</v>
      </c>
      <c r="C26" s="52" t="str">
        <f>CONCATENATE('[1]Access-Abr'!C26,".",'[1]Access-Abr'!D26)</f>
        <v>03.062</v>
      </c>
      <c r="D26" s="52" t="str">
        <f>CONCATENATE('[1]Access-Abr'!E26,".",'[1]Access-Abr'!G26)</f>
        <v>0031.4264</v>
      </c>
      <c r="E26" s="53" t="str">
        <f>+'[1]Access-Abr'!F26</f>
        <v>PROGRAMA DE GESTAO E MANUTENCAO DO MINISTERIO PUBLICO</v>
      </c>
      <c r="F26" s="53" t="str">
        <f>+'[1]Access-Abr'!H26</f>
        <v>DEFESA DO INTERESSE PUBLICO NO PROCESSO JUDICIARIO - MINISTE</v>
      </c>
      <c r="G26" s="52" t="str">
        <f>IF('[1]Access-Abr'!I26="1","F","S")</f>
        <v>F</v>
      </c>
      <c r="H26" s="52" t="str">
        <f>+'[1]Access-Abr'!J26</f>
        <v>1000</v>
      </c>
      <c r="I26" s="53" t="str">
        <f>+'[1]Access-Abr'!K26</f>
        <v>RECURSOS LIVRES DA UNIAO</v>
      </c>
      <c r="J26" s="52" t="str">
        <f>+'[1]Access-Abr'!L26</f>
        <v>3</v>
      </c>
      <c r="K26" s="57"/>
      <c r="L26" s="57"/>
      <c r="M26" s="57"/>
      <c r="N26" s="55">
        <f t="shared" si="0"/>
        <v>0</v>
      </c>
      <c r="O26" s="57">
        <v>0</v>
      </c>
      <c r="P26" s="57">
        <f>'[1]Access-Abr'!M26</f>
        <v>0</v>
      </c>
      <c r="Q26" s="57">
        <f>'[1]Access-Abr'!N26-'[1]Access-Abr'!O26</f>
        <v>50726.14</v>
      </c>
      <c r="R26" s="57">
        <f t="shared" si="1"/>
        <v>50726.14</v>
      </c>
      <c r="S26" s="57">
        <f>'[1]Access-Abr'!P26</f>
        <v>12792.04</v>
      </c>
      <c r="T26" s="58">
        <f t="shared" si="2"/>
        <v>0.25217846262301846</v>
      </c>
      <c r="U26" s="57">
        <f>'[1]Access-Abr'!Q26</f>
        <v>3295.63</v>
      </c>
      <c r="V26" s="58">
        <f t="shared" si="3"/>
        <v>6.4969067230425975E-2</v>
      </c>
      <c r="W26" s="57">
        <f>'[1]Access-Abr'!R26</f>
        <v>3268.66</v>
      </c>
      <c r="X26" s="58">
        <f t="shared" si="4"/>
        <v>6.4437388691510916E-2</v>
      </c>
    </row>
    <row r="27" spans="1:24" s="11" customFormat="1" ht="28.5" customHeight="1" thickBot="1" x14ac:dyDescent="0.25">
      <c r="A27" s="52" t="str">
        <f>+'[1]Access-Abr'!A27</f>
        <v>63101</v>
      </c>
      <c r="B27" s="53" t="str">
        <f>+'[1]Access-Abr'!B27</f>
        <v>ADVOCACIA-GERAL DA UNIAO - AGU</v>
      </c>
      <c r="C27" s="52" t="str">
        <f>CONCATENATE('[1]Access-Abr'!C27,".",'[1]Access-Abr'!D27)</f>
        <v>03.092</v>
      </c>
      <c r="D27" s="52" t="str">
        <f>CONCATENATE('[1]Access-Abr'!E27,".",'[1]Access-Abr'!G27)</f>
        <v>4105.2674</v>
      </c>
      <c r="E27" s="53" t="str">
        <f>+'[1]Access-Abr'!F27</f>
        <v>DEFESA DA DEMOCRACIA E SEGURANCA JURIDICA PARA INOVACAOEM PO</v>
      </c>
      <c r="F27" s="53" t="str">
        <f>+'[1]Access-Abr'!H27</f>
        <v>REPRESENTACAO JUDICIAL E EXTRAJUDICIAL DA UNIAO E SUAS AUTAR</v>
      </c>
      <c r="G27" s="52" t="str">
        <f>IF('[1]Access-Abr'!I27="1","F","S")</f>
        <v>F</v>
      </c>
      <c r="H27" s="52" t="str">
        <f>+'[1]Access-Abr'!J27</f>
        <v>1000</v>
      </c>
      <c r="I27" s="53" t="str">
        <f>+'[1]Access-Abr'!K27</f>
        <v>RECURSOS LIVRES DA UNIAO</v>
      </c>
      <c r="J27" s="52" t="str">
        <f>+'[1]Access-Abr'!L27</f>
        <v>3</v>
      </c>
      <c r="K27" s="57"/>
      <c r="L27" s="57"/>
      <c r="M27" s="57"/>
      <c r="N27" s="55">
        <f t="shared" si="0"/>
        <v>0</v>
      </c>
      <c r="O27" s="57">
        <v>0</v>
      </c>
      <c r="P27" s="57">
        <f>'[1]Access-Abr'!M27</f>
        <v>0</v>
      </c>
      <c r="Q27" s="57">
        <f>'[1]Access-Abr'!N27-'[1]Access-Abr'!O27</f>
        <v>74423.03</v>
      </c>
      <c r="R27" s="57">
        <f t="shared" si="1"/>
        <v>74423.03</v>
      </c>
      <c r="S27" s="57">
        <f>'[1]Access-Abr'!P27</f>
        <v>65849.39</v>
      </c>
      <c r="T27" s="58">
        <f t="shared" si="2"/>
        <v>0.88479856302545057</v>
      </c>
      <c r="U27" s="57">
        <f>'[1]Access-Abr'!Q27</f>
        <v>52983.33</v>
      </c>
      <c r="V27" s="58">
        <f t="shared" si="3"/>
        <v>0.7119211620381487</v>
      </c>
      <c r="W27" s="57">
        <f>'[1]Access-Abr'!R27</f>
        <v>51267.14</v>
      </c>
      <c r="X27" s="58">
        <f t="shared" si="4"/>
        <v>0.68886123018640866</v>
      </c>
    </row>
    <row r="28" spans="1:24" s="11" customFormat="1" ht="28.5" hidden="1" customHeight="1" x14ac:dyDescent="0.2">
      <c r="A28" s="52">
        <f>+'[1]Access-Abr'!A28</f>
        <v>0</v>
      </c>
      <c r="B28" s="53">
        <f>+'[1]Access-Abr'!B28</f>
        <v>0</v>
      </c>
      <c r="C28" s="52" t="str">
        <f>CONCATENATE('[1]Access-Abr'!C28,".",'[1]Access-Abr'!D28)</f>
        <v>.</v>
      </c>
      <c r="D28" s="52" t="str">
        <f>CONCATENATE('[1]Access-Abr'!E28,".",'[1]Access-Abr'!G28)</f>
        <v>.</v>
      </c>
      <c r="E28" s="53">
        <f>+'[1]Access-Abr'!F28</f>
        <v>0</v>
      </c>
      <c r="F28" s="53">
        <f>+'[1]Access-Abr'!H28</f>
        <v>0</v>
      </c>
      <c r="G28" s="52" t="str">
        <f>IF('[1]Access-Abr'!I28="1","F","S")</f>
        <v>S</v>
      </c>
      <c r="H28" s="52">
        <f>+'[1]Access-Abr'!J28</f>
        <v>0</v>
      </c>
      <c r="I28" s="53">
        <f>+'[1]Access-Abr'!K28</f>
        <v>0</v>
      </c>
      <c r="J28" s="52">
        <f>+'[1]Access-Abr'!L28</f>
        <v>0</v>
      </c>
      <c r="K28" s="57"/>
      <c r="L28" s="57"/>
      <c r="M28" s="57"/>
      <c r="N28" s="55">
        <f t="shared" si="0"/>
        <v>0</v>
      </c>
      <c r="O28" s="57">
        <v>0</v>
      </c>
      <c r="P28" s="57">
        <f>'[1]Access-Abr'!M28</f>
        <v>0</v>
      </c>
      <c r="Q28" s="57">
        <f>'[1]Access-Abr'!N28-'[1]Access-Abr'!O28</f>
        <v>0</v>
      </c>
      <c r="R28" s="57">
        <f t="shared" si="1"/>
        <v>0</v>
      </c>
      <c r="S28" s="57">
        <f>'[1]Access-Abr'!P28</f>
        <v>0</v>
      </c>
      <c r="T28" s="58">
        <f t="shared" si="2"/>
        <v>0</v>
      </c>
      <c r="U28" s="57">
        <f>'[1]Access-Abr'!Q28</f>
        <v>0</v>
      </c>
      <c r="V28" s="58">
        <f t="shared" si="3"/>
        <v>0</v>
      </c>
      <c r="W28" s="57">
        <f>'[1]Access-Abr'!R28</f>
        <v>0</v>
      </c>
      <c r="X28" s="58">
        <f t="shared" si="4"/>
        <v>0</v>
      </c>
    </row>
    <row r="29" spans="1:24" s="11" customFormat="1" ht="28.5" hidden="1" customHeight="1" x14ac:dyDescent="0.2">
      <c r="A29" s="52">
        <f>+'[1]Access-Abr'!A29</f>
        <v>0</v>
      </c>
      <c r="B29" s="53">
        <f>+'[1]Access-Abr'!B29</f>
        <v>0</v>
      </c>
      <c r="C29" s="52" t="str">
        <f>CONCATENATE('[1]Access-Abr'!C29,".",'[1]Access-Abr'!D29)</f>
        <v>.</v>
      </c>
      <c r="D29" s="52" t="str">
        <f>CONCATENATE('[1]Access-Abr'!E29,".",'[1]Access-Abr'!G29)</f>
        <v>.</v>
      </c>
      <c r="E29" s="53">
        <f>+'[1]Access-Abr'!F29</f>
        <v>0</v>
      </c>
      <c r="F29" s="53">
        <f>+'[1]Access-Abr'!H29</f>
        <v>0</v>
      </c>
      <c r="G29" s="52" t="str">
        <f>IF('[1]Access-Abr'!I29="1","F","S")</f>
        <v>S</v>
      </c>
      <c r="H29" s="52">
        <f>+'[1]Access-Abr'!J29</f>
        <v>0</v>
      </c>
      <c r="I29" s="53">
        <f>+'[1]Access-Abr'!K29</f>
        <v>0</v>
      </c>
      <c r="J29" s="52">
        <f>+'[1]Access-Abr'!L29</f>
        <v>0</v>
      </c>
      <c r="K29" s="57"/>
      <c r="L29" s="57"/>
      <c r="M29" s="57"/>
      <c r="N29" s="55">
        <f t="shared" si="0"/>
        <v>0</v>
      </c>
      <c r="O29" s="57">
        <v>0</v>
      </c>
      <c r="P29" s="57">
        <f>'[1]Access-Abr'!M29</f>
        <v>0</v>
      </c>
      <c r="Q29" s="57">
        <f>'[1]Access-Abr'!N29-'[1]Access-Abr'!O29</f>
        <v>0</v>
      </c>
      <c r="R29" s="57">
        <f t="shared" si="1"/>
        <v>0</v>
      </c>
      <c r="S29" s="57">
        <f>'[1]Access-Abr'!P29</f>
        <v>0</v>
      </c>
      <c r="T29" s="58">
        <f t="shared" si="2"/>
        <v>0</v>
      </c>
      <c r="U29" s="57">
        <f>'[1]Access-Abr'!Q29</f>
        <v>0</v>
      </c>
      <c r="V29" s="58">
        <f t="shared" si="3"/>
        <v>0</v>
      </c>
      <c r="W29" s="57">
        <f>'[1]Access-Abr'!R29</f>
        <v>0</v>
      </c>
      <c r="X29" s="58">
        <f t="shared" si="4"/>
        <v>0</v>
      </c>
    </row>
    <row r="30" spans="1:24" s="11" customFormat="1" ht="28.5" hidden="1" customHeight="1" x14ac:dyDescent="0.2">
      <c r="A30" s="52">
        <f>+'[1]Access-Abr'!A30</f>
        <v>0</v>
      </c>
      <c r="B30" s="53">
        <f>+'[1]Access-Abr'!B30</f>
        <v>0</v>
      </c>
      <c r="C30" s="52" t="str">
        <f>CONCATENATE('[1]Access-Abr'!C30,".",'[1]Access-Abr'!D30)</f>
        <v>.</v>
      </c>
      <c r="D30" s="52" t="str">
        <f>CONCATENATE('[1]Access-Abr'!E30,".",'[1]Access-Abr'!G30)</f>
        <v>.</v>
      </c>
      <c r="E30" s="53">
        <f>+'[1]Access-Abr'!F30</f>
        <v>0</v>
      </c>
      <c r="F30" s="53">
        <f>+'[1]Access-Abr'!H30</f>
        <v>0</v>
      </c>
      <c r="G30" s="52" t="str">
        <f>IF('[1]Access-Abr'!I30="1","F","S")</f>
        <v>S</v>
      </c>
      <c r="H30" s="52">
        <f>+'[1]Access-Abr'!J30</f>
        <v>0</v>
      </c>
      <c r="I30" s="53">
        <f>+'[1]Access-Abr'!K30</f>
        <v>0</v>
      </c>
      <c r="J30" s="52">
        <f>+'[1]Access-Abr'!L30</f>
        <v>0</v>
      </c>
      <c r="K30" s="57"/>
      <c r="L30" s="57"/>
      <c r="M30" s="57"/>
      <c r="N30" s="55">
        <f t="shared" si="0"/>
        <v>0</v>
      </c>
      <c r="O30" s="57">
        <v>0</v>
      </c>
      <c r="P30" s="57">
        <f>'[1]Access-Abr'!M30</f>
        <v>0</v>
      </c>
      <c r="Q30" s="57">
        <f>'[1]Access-Abr'!N30-'[1]Access-Abr'!O30</f>
        <v>0</v>
      </c>
      <c r="R30" s="57">
        <f t="shared" si="1"/>
        <v>0</v>
      </c>
      <c r="S30" s="57">
        <f>'[1]Access-Abr'!P30</f>
        <v>0</v>
      </c>
      <c r="T30" s="58">
        <f t="shared" si="2"/>
        <v>0</v>
      </c>
      <c r="U30" s="57">
        <f>'[1]Access-Abr'!Q30</f>
        <v>0</v>
      </c>
      <c r="V30" s="58">
        <f t="shared" si="3"/>
        <v>0</v>
      </c>
      <c r="W30" s="57">
        <f>'[1]Access-Abr'!R30</f>
        <v>0</v>
      </c>
      <c r="X30" s="58">
        <f t="shared" si="4"/>
        <v>0</v>
      </c>
    </row>
    <row r="31" spans="1:24" s="11" customFormat="1" ht="28.5" hidden="1" customHeight="1" x14ac:dyDescent="0.2">
      <c r="A31" s="52">
        <f>+'[1]Access-Abr'!A31</f>
        <v>0</v>
      </c>
      <c r="B31" s="53">
        <f>+'[1]Access-Abr'!B31</f>
        <v>0</v>
      </c>
      <c r="C31" s="52" t="str">
        <f>CONCATENATE('[1]Access-Abr'!C31,".",'[1]Access-Abr'!D31)</f>
        <v>.</v>
      </c>
      <c r="D31" s="52" t="str">
        <f>CONCATENATE('[1]Access-Abr'!E31,".",'[1]Access-Abr'!G31)</f>
        <v>.</v>
      </c>
      <c r="E31" s="53">
        <f>+'[1]Access-Abr'!F31</f>
        <v>0</v>
      </c>
      <c r="F31" s="53">
        <f>+'[1]Access-Abr'!H31</f>
        <v>0</v>
      </c>
      <c r="G31" s="52" t="str">
        <f>IF('[1]Access-Abr'!I31="1","F","S")</f>
        <v>S</v>
      </c>
      <c r="H31" s="52">
        <f>+'[1]Access-Abr'!J31</f>
        <v>0</v>
      </c>
      <c r="I31" s="53">
        <f>+'[1]Access-Abr'!K31</f>
        <v>0</v>
      </c>
      <c r="J31" s="52">
        <f>+'[1]Access-Abr'!L31</f>
        <v>0</v>
      </c>
      <c r="K31" s="57"/>
      <c r="L31" s="57"/>
      <c r="M31" s="57"/>
      <c r="N31" s="55">
        <f t="shared" si="0"/>
        <v>0</v>
      </c>
      <c r="O31" s="57">
        <v>0</v>
      </c>
      <c r="P31" s="57">
        <f>'[1]Access-Abr'!M31</f>
        <v>0</v>
      </c>
      <c r="Q31" s="57">
        <f>'[1]Access-Abr'!N31-'[1]Access-Abr'!O31</f>
        <v>0</v>
      </c>
      <c r="R31" s="57">
        <f t="shared" si="1"/>
        <v>0</v>
      </c>
      <c r="S31" s="57">
        <f>'[1]Access-Abr'!P31</f>
        <v>0</v>
      </c>
      <c r="T31" s="58">
        <f t="shared" si="2"/>
        <v>0</v>
      </c>
      <c r="U31" s="57">
        <f>'[1]Access-Abr'!Q31</f>
        <v>0</v>
      </c>
      <c r="V31" s="58">
        <f t="shared" si="3"/>
        <v>0</v>
      </c>
      <c r="W31" s="57">
        <f>'[1]Access-Abr'!R31</f>
        <v>0</v>
      </c>
      <c r="X31" s="58">
        <f t="shared" si="4"/>
        <v>0</v>
      </c>
    </row>
    <row r="32" spans="1:24" s="11" customFormat="1" ht="28.5" hidden="1" customHeight="1" x14ac:dyDescent="0.2">
      <c r="A32" s="52">
        <f>+'[1]Access-Abr'!A32</f>
        <v>0</v>
      </c>
      <c r="B32" s="53">
        <f>+'[1]Access-Abr'!B32</f>
        <v>0</v>
      </c>
      <c r="C32" s="52" t="str">
        <f>CONCATENATE('[1]Access-Abr'!C32,".",'[1]Access-Abr'!D32)</f>
        <v>.</v>
      </c>
      <c r="D32" s="52" t="str">
        <f>CONCATENATE('[1]Access-Abr'!E32,".",'[1]Access-Abr'!G32)</f>
        <v>.</v>
      </c>
      <c r="E32" s="53">
        <f>+'[1]Access-Abr'!F32</f>
        <v>0</v>
      </c>
      <c r="F32" s="53">
        <f>+'[1]Access-Abr'!H32</f>
        <v>0</v>
      </c>
      <c r="G32" s="52" t="str">
        <f>IF('[1]Access-Abr'!I32="1","F","S")</f>
        <v>S</v>
      </c>
      <c r="H32" s="52">
        <f>+'[1]Access-Abr'!J32</f>
        <v>0</v>
      </c>
      <c r="I32" s="53">
        <f>+'[1]Access-Abr'!K32</f>
        <v>0</v>
      </c>
      <c r="J32" s="52">
        <f>+'[1]Access-Abr'!L32</f>
        <v>0</v>
      </c>
      <c r="K32" s="57"/>
      <c r="L32" s="57"/>
      <c r="M32" s="57"/>
      <c r="N32" s="55">
        <f t="shared" si="0"/>
        <v>0</v>
      </c>
      <c r="O32" s="57">
        <v>0</v>
      </c>
      <c r="P32" s="57">
        <f>'[1]Access-Abr'!M32</f>
        <v>0</v>
      </c>
      <c r="Q32" s="57">
        <f>'[1]Access-Abr'!N32-'[1]Access-Abr'!O32</f>
        <v>0</v>
      </c>
      <c r="R32" s="57">
        <f t="shared" si="1"/>
        <v>0</v>
      </c>
      <c r="S32" s="57">
        <f>'[1]Access-Abr'!P32</f>
        <v>0</v>
      </c>
      <c r="T32" s="58">
        <f t="shared" si="2"/>
        <v>0</v>
      </c>
      <c r="U32" s="57">
        <f>'[1]Access-Abr'!Q32</f>
        <v>0</v>
      </c>
      <c r="V32" s="58">
        <f t="shared" si="3"/>
        <v>0</v>
      </c>
      <c r="W32" s="57">
        <f>'[1]Access-Abr'!R32</f>
        <v>0</v>
      </c>
      <c r="X32" s="58">
        <f t="shared" si="4"/>
        <v>0</v>
      </c>
    </row>
    <row r="33" spans="1:24" s="11" customFormat="1" ht="28.5" hidden="1" customHeight="1" x14ac:dyDescent="0.2">
      <c r="A33" s="52">
        <f>+'[1]Access-Abr'!A33</f>
        <v>0</v>
      </c>
      <c r="B33" s="53">
        <f>+'[1]Access-Abr'!B33</f>
        <v>0</v>
      </c>
      <c r="C33" s="52" t="str">
        <f>CONCATENATE('[1]Access-Abr'!C33,".",'[1]Access-Abr'!D33)</f>
        <v>.</v>
      </c>
      <c r="D33" s="52" t="str">
        <f>CONCATENATE('[1]Access-Abr'!E33,".",'[1]Access-Abr'!G33)</f>
        <v>.</v>
      </c>
      <c r="E33" s="53">
        <f>+'[1]Access-Abr'!F33</f>
        <v>0</v>
      </c>
      <c r="F33" s="53">
        <f>+'[1]Access-Abr'!H33</f>
        <v>0</v>
      </c>
      <c r="G33" s="52" t="str">
        <f>IF('[1]Access-Abr'!I33="1","F","S")</f>
        <v>S</v>
      </c>
      <c r="H33" s="52">
        <f>+'[1]Access-Abr'!J33</f>
        <v>0</v>
      </c>
      <c r="I33" s="53">
        <f>+'[1]Access-Abr'!K33</f>
        <v>0</v>
      </c>
      <c r="J33" s="52">
        <f>+'[1]Access-Abr'!L33</f>
        <v>0</v>
      </c>
      <c r="K33" s="57"/>
      <c r="L33" s="57"/>
      <c r="M33" s="57"/>
      <c r="N33" s="55">
        <f t="shared" si="0"/>
        <v>0</v>
      </c>
      <c r="O33" s="57">
        <v>0</v>
      </c>
      <c r="P33" s="57">
        <f>'[1]Access-Abr'!M33</f>
        <v>0</v>
      </c>
      <c r="Q33" s="57">
        <f>'[1]Access-Abr'!N33-'[1]Access-Abr'!O33</f>
        <v>0</v>
      </c>
      <c r="R33" s="57">
        <f t="shared" si="1"/>
        <v>0</v>
      </c>
      <c r="S33" s="57">
        <f>'[1]Access-Abr'!P33</f>
        <v>0</v>
      </c>
      <c r="T33" s="58">
        <f t="shared" si="2"/>
        <v>0</v>
      </c>
      <c r="U33" s="57">
        <f>'[1]Access-Abr'!Q33</f>
        <v>0</v>
      </c>
      <c r="V33" s="58">
        <f t="shared" si="3"/>
        <v>0</v>
      </c>
      <c r="W33" s="57">
        <f>'[1]Access-Abr'!R33</f>
        <v>0</v>
      </c>
      <c r="X33" s="58">
        <f t="shared" si="4"/>
        <v>0</v>
      </c>
    </row>
    <row r="34" spans="1:24" s="11" customFormat="1" ht="28.5" hidden="1" customHeight="1" x14ac:dyDescent="0.2">
      <c r="A34" s="52">
        <f>+'[1]Access-Abr'!A34</f>
        <v>0</v>
      </c>
      <c r="B34" s="53">
        <f>+'[1]Access-Abr'!B34</f>
        <v>0</v>
      </c>
      <c r="C34" s="52" t="str">
        <f>CONCATENATE('[1]Access-Abr'!C34,".",'[1]Access-Abr'!D34)</f>
        <v>.</v>
      </c>
      <c r="D34" s="52" t="str">
        <f>CONCATENATE('[1]Access-Abr'!E34,".",'[1]Access-Abr'!G34)</f>
        <v>.</v>
      </c>
      <c r="E34" s="53">
        <f>+'[1]Access-Abr'!F34</f>
        <v>0</v>
      </c>
      <c r="F34" s="53">
        <f>+'[1]Access-Abr'!H34</f>
        <v>0</v>
      </c>
      <c r="G34" s="52" t="str">
        <f>IF('[1]Access-Abr'!I34="1","F","S")</f>
        <v>S</v>
      </c>
      <c r="H34" s="52">
        <f>+'[1]Access-Abr'!J34</f>
        <v>0</v>
      </c>
      <c r="I34" s="53">
        <f>+'[1]Access-Abr'!K34</f>
        <v>0</v>
      </c>
      <c r="J34" s="52">
        <f>+'[1]Access-Abr'!L34</f>
        <v>0</v>
      </c>
      <c r="K34" s="57"/>
      <c r="L34" s="57"/>
      <c r="M34" s="57"/>
      <c r="N34" s="55">
        <f t="shared" si="0"/>
        <v>0</v>
      </c>
      <c r="O34" s="57">
        <v>0</v>
      </c>
      <c r="P34" s="57">
        <f>'[1]Access-Abr'!M34</f>
        <v>0</v>
      </c>
      <c r="Q34" s="57">
        <f>'[1]Access-Abr'!N34-'[1]Access-Abr'!O34</f>
        <v>0</v>
      </c>
      <c r="R34" s="57">
        <f t="shared" si="1"/>
        <v>0</v>
      </c>
      <c r="S34" s="57">
        <f>'[1]Access-Abr'!P34</f>
        <v>0</v>
      </c>
      <c r="T34" s="58">
        <f t="shared" si="2"/>
        <v>0</v>
      </c>
      <c r="U34" s="57">
        <f>'[1]Access-Abr'!Q34</f>
        <v>0</v>
      </c>
      <c r="V34" s="58">
        <f t="shared" si="3"/>
        <v>0</v>
      </c>
      <c r="W34" s="57">
        <f>'[1]Access-Abr'!R34</f>
        <v>0</v>
      </c>
      <c r="X34" s="58">
        <f t="shared" si="4"/>
        <v>0</v>
      </c>
    </row>
    <row r="35" spans="1:24" s="11" customFormat="1" ht="28.5" hidden="1" customHeight="1" x14ac:dyDescent="0.2">
      <c r="A35" s="52">
        <f>+'[1]Access-Abr'!A35</f>
        <v>0</v>
      </c>
      <c r="B35" s="53">
        <f>+'[1]Access-Abr'!B35</f>
        <v>0</v>
      </c>
      <c r="C35" s="52" t="str">
        <f>CONCATENATE('[1]Access-Abr'!C35,".",'[1]Access-Abr'!D35)</f>
        <v>.</v>
      </c>
      <c r="D35" s="52" t="str">
        <f>CONCATENATE('[1]Access-Abr'!E35,".",'[1]Access-Abr'!G35)</f>
        <v>.</v>
      </c>
      <c r="E35" s="53">
        <f>+'[1]Access-Abr'!F35</f>
        <v>0</v>
      </c>
      <c r="F35" s="53">
        <f>+'[1]Access-Abr'!H35</f>
        <v>0</v>
      </c>
      <c r="G35" s="52" t="str">
        <f>IF('[1]Access-Abr'!I35="1","F","S")</f>
        <v>S</v>
      </c>
      <c r="H35" s="52">
        <f>+'[1]Access-Abr'!J35</f>
        <v>0</v>
      </c>
      <c r="I35" s="53">
        <f>+'[1]Access-Abr'!K35</f>
        <v>0</v>
      </c>
      <c r="J35" s="52">
        <f>+'[1]Access-Abr'!L35</f>
        <v>0</v>
      </c>
      <c r="K35" s="57"/>
      <c r="L35" s="57"/>
      <c r="M35" s="57"/>
      <c r="N35" s="55">
        <f t="shared" si="0"/>
        <v>0</v>
      </c>
      <c r="O35" s="57">
        <v>0</v>
      </c>
      <c r="P35" s="57">
        <f>'[1]Access-Abr'!M35</f>
        <v>0</v>
      </c>
      <c r="Q35" s="57">
        <f>'[1]Access-Abr'!N35-'[1]Access-Abr'!O35</f>
        <v>0</v>
      </c>
      <c r="R35" s="57">
        <f t="shared" si="1"/>
        <v>0</v>
      </c>
      <c r="S35" s="57">
        <f>'[1]Access-Abr'!P35</f>
        <v>0</v>
      </c>
      <c r="T35" s="58">
        <f t="shared" si="2"/>
        <v>0</v>
      </c>
      <c r="U35" s="57">
        <f>'[1]Access-Abr'!Q35</f>
        <v>0</v>
      </c>
      <c r="V35" s="58">
        <f t="shared" si="3"/>
        <v>0</v>
      </c>
      <c r="W35" s="57">
        <f>'[1]Access-Abr'!R35</f>
        <v>0</v>
      </c>
      <c r="X35" s="58">
        <f t="shared" si="4"/>
        <v>0</v>
      </c>
    </row>
    <row r="36" spans="1:24" s="11" customFormat="1" ht="28.5" hidden="1" customHeight="1" x14ac:dyDescent="0.2">
      <c r="A36" s="52">
        <f>+'[1]Access-Abr'!A36</f>
        <v>0</v>
      </c>
      <c r="B36" s="53">
        <f>+'[1]Access-Abr'!B36</f>
        <v>0</v>
      </c>
      <c r="C36" s="52" t="str">
        <f>CONCATENATE('[1]Access-Abr'!C36,".",'[1]Access-Abr'!D36)</f>
        <v>.</v>
      </c>
      <c r="D36" s="52" t="str">
        <f>CONCATENATE('[1]Access-Abr'!E36,".",'[1]Access-Abr'!G36)</f>
        <v>.</v>
      </c>
      <c r="E36" s="53">
        <f>+'[1]Access-Abr'!F36</f>
        <v>0</v>
      </c>
      <c r="F36" s="53">
        <f>+'[1]Access-Abr'!H36</f>
        <v>0</v>
      </c>
      <c r="G36" s="52" t="str">
        <f>IF('[1]Access-Abr'!I36="1","F","S")</f>
        <v>S</v>
      </c>
      <c r="H36" s="52">
        <f>+'[1]Access-Abr'!J36</f>
        <v>0</v>
      </c>
      <c r="I36" s="53">
        <f>+'[1]Access-Abr'!K36</f>
        <v>0</v>
      </c>
      <c r="J36" s="52">
        <f>+'[1]Access-Abr'!L36</f>
        <v>0</v>
      </c>
      <c r="K36" s="57"/>
      <c r="L36" s="57"/>
      <c r="M36" s="57"/>
      <c r="N36" s="55">
        <f t="shared" si="0"/>
        <v>0</v>
      </c>
      <c r="O36" s="57">
        <v>0</v>
      </c>
      <c r="P36" s="57">
        <f>'[1]Access-Abr'!M36</f>
        <v>0</v>
      </c>
      <c r="Q36" s="57">
        <f>'[1]Access-Abr'!N36-'[1]Access-Abr'!O36</f>
        <v>0</v>
      </c>
      <c r="R36" s="57">
        <f t="shared" si="1"/>
        <v>0</v>
      </c>
      <c r="S36" s="57">
        <f>'[1]Access-Abr'!P36</f>
        <v>0</v>
      </c>
      <c r="T36" s="58">
        <f t="shared" si="2"/>
        <v>0</v>
      </c>
      <c r="U36" s="57">
        <f>'[1]Access-Abr'!Q36</f>
        <v>0</v>
      </c>
      <c r="V36" s="58">
        <f t="shared" si="3"/>
        <v>0</v>
      </c>
      <c r="W36" s="57">
        <f>'[1]Access-Abr'!R36</f>
        <v>0</v>
      </c>
      <c r="X36" s="58">
        <f t="shared" si="4"/>
        <v>0</v>
      </c>
    </row>
    <row r="37" spans="1:24" s="11" customFormat="1" ht="28.5" hidden="1" customHeight="1" x14ac:dyDescent="0.2">
      <c r="A37" s="52">
        <f>+'[1]Access-Abr'!A37</f>
        <v>0</v>
      </c>
      <c r="B37" s="53">
        <f>+'[1]Access-Abr'!B37</f>
        <v>0</v>
      </c>
      <c r="C37" s="52" t="str">
        <f>CONCATENATE('[1]Access-Abr'!C37,".",'[1]Access-Abr'!D37)</f>
        <v>.</v>
      </c>
      <c r="D37" s="52" t="str">
        <f>CONCATENATE('[1]Access-Abr'!E37,".",'[1]Access-Abr'!G37)</f>
        <v>.</v>
      </c>
      <c r="E37" s="53">
        <f>+'[1]Access-Abr'!F37</f>
        <v>0</v>
      </c>
      <c r="F37" s="53">
        <f>+'[1]Access-Abr'!H37</f>
        <v>0</v>
      </c>
      <c r="G37" s="52" t="str">
        <f>IF('[1]Access-Abr'!I37="1","F","S")</f>
        <v>S</v>
      </c>
      <c r="H37" s="52">
        <f>+'[1]Access-Abr'!J37</f>
        <v>0</v>
      </c>
      <c r="I37" s="53">
        <f>+'[1]Access-Abr'!K37</f>
        <v>0</v>
      </c>
      <c r="J37" s="52">
        <f>+'[1]Access-Abr'!L37</f>
        <v>0</v>
      </c>
      <c r="K37" s="57"/>
      <c r="L37" s="57"/>
      <c r="M37" s="57"/>
      <c r="N37" s="55">
        <f t="shared" si="0"/>
        <v>0</v>
      </c>
      <c r="O37" s="57">
        <v>0</v>
      </c>
      <c r="P37" s="57">
        <f>'[1]Access-Abr'!M37</f>
        <v>0</v>
      </c>
      <c r="Q37" s="57">
        <f>'[1]Access-Abr'!N37-'[1]Access-Abr'!O37</f>
        <v>0</v>
      </c>
      <c r="R37" s="57">
        <f t="shared" si="1"/>
        <v>0</v>
      </c>
      <c r="S37" s="57">
        <f>'[1]Access-Abr'!P37</f>
        <v>0</v>
      </c>
      <c r="T37" s="58">
        <f t="shared" si="2"/>
        <v>0</v>
      </c>
      <c r="U37" s="57">
        <f>'[1]Access-Abr'!Q37</f>
        <v>0</v>
      </c>
      <c r="V37" s="58">
        <f t="shared" si="3"/>
        <v>0</v>
      </c>
      <c r="W37" s="57">
        <f>'[1]Access-Abr'!R37</f>
        <v>0</v>
      </c>
      <c r="X37" s="58">
        <f t="shared" si="4"/>
        <v>0</v>
      </c>
    </row>
    <row r="38" spans="1:24" s="11" customFormat="1" ht="28.5" hidden="1" customHeight="1" x14ac:dyDescent="0.2">
      <c r="A38" s="52">
        <f>+'[1]Access-Abr'!A38</f>
        <v>0</v>
      </c>
      <c r="B38" s="53">
        <f>+'[1]Access-Abr'!B38</f>
        <v>0</v>
      </c>
      <c r="C38" s="52" t="str">
        <f>CONCATENATE('[1]Access-Abr'!C38,".",'[1]Access-Abr'!D38)</f>
        <v>.</v>
      </c>
      <c r="D38" s="52" t="str">
        <f>CONCATENATE('[1]Access-Abr'!E38,".",'[1]Access-Abr'!G38)</f>
        <v>.</v>
      </c>
      <c r="E38" s="53">
        <f>+'[1]Access-Abr'!F38</f>
        <v>0</v>
      </c>
      <c r="F38" s="53">
        <f>+'[1]Access-Abr'!H38</f>
        <v>0</v>
      </c>
      <c r="G38" s="52" t="str">
        <f>IF('[1]Access-Abr'!I38="1","F","S")</f>
        <v>S</v>
      </c>
      <c r="H38" s="52">
        <f>+'[1]Access-Abr'!J38</f>
        <v>0</v>
      </c>
      <c r="I38" s="53">
        <f>+'[1]Access-Abr'!K38</f>
        <v>0</v>
      </c>
      <c r="J38" s="52">
        <f>+'[1]Access-Abr'!L38</f>
        <v>0</v>
      </c>
      <c r="K38" s="57"/>
      <c r="L38" s="57"/>
      <c r="M38" s="57"/>
      <c r="N38" s="55">
        <f t="shared" si="0"/>
        <v>0</v>
      </c>
      <c r="O38" s="57">
        <v>0</v>
      </c>
      <c r="P38" s="57">
        <f>'[1]Access-Abr'!M38</f>
        <v>0</v>
      </c>
      <c r="Q38" s="57">
        <f>'[1]Access-Abr'!N38-'[1]Access-Abr'!O38</f>
        <v>0</v>
      </c>
      <c r="R38" s="57">
        <f t="shared" si="1"/>
        <v>0</v>
      </c>
      <c r="S38" s="57">
        <f>'[1]Access-Abr'!P38</f>
        <v>0</v>
      </c>
      <c r="T38" s="58">
        <f t="shared" si="2"/>
        <v>0</v>
      </c>
      <c r="U38" s="57">
        <f>'[1]Access-Abr'!Q38</f>
        <v>0</v>
      </c>
      <c r="V38" s="58">
        <f t="shared" si="3"/>
        <v>0</v>
      </c>
      <c r="W38" s="57">
        <f>'[1]Access-Abr'!R38</f>
        <v>0</v>
      </c>
      <c r="X38" s="58">
        <f t="shared" si="4"/>
        <v>0</v>
      </c>
    </row>
    <row r="39" spans="1:24" s="11" customFormat="1" ht="28.5" hidden="1" customHeight="1" x14ac:dyDescent="0.2">
      <c r="A39" s="52">
        <f>+'[1]Access-Abr'!A39</f>
        <v>0</v>
      </c>
      <c r="B39" s="53">
        <f>+'[1]Access-Abr'!B39</f>
        <v>0</v>
      </c>
      <c r="C39" s="52" t="str">
        <f>CONCATENATE('[1]Access-Abr'!C39,".",'[1]Access-Abr'!D39)</f>
        <v>.</v>
      </c>
      <c r="D39" s="52" t="str">
        <f>CONCATENATE('[1]Access-Abr'!E39,".",'[1]Access-Abr'!G39)</f>
        <v>.</v>
      </c>
      <c r="E39" s="53">
        <f>+'[1]Access-Abr'!F39</f>
        <v>0</v>
      </c>
      <c r="F39" s="53">
        <f>+'[1]Access-Abr'!H39</f>
        <v>0</v>
      </c>
      <c r="G39" s="52" t="str">
        <f>IF('[1]Access-Abr'!I39="1","F","S")</f>
        <v>S</v>
      </c>
      <c r="H39" s="52">
        <f>+'[1]Access-Abr'!J39</f>
        <v>0</v>
      </c>
      <c r="I39" s="53">
        <f>+'[1]Access-Abr'!K39</f>
        <v>0</v>
      </c>
      <c r="J39" s="52">
        <f>+'[1]Access-Abr'!L39</f>
        <v>0</v>
      </c>
      <c r="K39" s="57"/>
      <c r="L39" s="57"/>
      <c r="M39" s="57"/>
      <c r="N39" s="55">
        <f t="shared" si="0"/>
        <v>0</v>
      </c>
      <c r="O39" s="57">
        <v>0</v>
      </c>
      <c r="P39" s="57">
        <f>'[1]Access-Abr'!M39</f>
        <v>0</v>
      </c>
      <c r="Q39" s="57">
        <f>'[1]Access-Abr'!N39-'[1]Access-Abr'!O39</f>
        <v>0</v>
      </c>
      <c r="R39" s="57">
        <f t="shared" si="1"/>
        <v>0</v>
      </c>
      <c r="S39" s="57">
        <f>'[1]Access-Abr'!P39</f>
        <v>0</v>
      </c>
      <c r="T39" s="58">
        <f t="shared" si="2"/>
        <v>0</v>
      </c>
      <c r="U39" s="57">
        <f>'[1]Access-Abr'!Q39</f>
        <v>0</v>
      </c>
      <c r="V39" s="58">
        <f t="shared" si="3"/>
        <v>0</v>
      </c>
      <c r="W39" s="57">
        <f>'[1]Access-Abr'!R39</f>
        <v>0</v>
      </c>
      <c r="X39" s="58">
        <f t="shared" si="4"/>
        <v>0</v>
      </c>
    </row>
    <row r="40" spans="1:24" s="11" customFormat="1" ht="28.5" hidden="1" customHeight="1" x14ac:dyDescent="0.2">
      <c r="A40" s="52">
        <f>+'[1]Access-Abr'!A40</f>
        <v>0</v>
      </c>
      <c r="B40" s="53">
        <f>+'[1]Access-Abr'!B40</f>
        <v>0</v>
      </c>
      <c r="C40" s="52" t="str">
        <f>CONCATENATE('[1]Access-Abr'!C40,".",'[1]Access-Abr'!D40)</f>
        <v>.</v>
      </c>
      <c r="D40" s="52" t="str">
        <f>CONCATENATE('[1]Access-Abr'!E40,".",'[1]Access-Abr'!G40)</f>
        <v>.</v>
      </c>
      <c r="E40" s="53">
        <f>+'[1]Access-Abr'!F40</f>
        <v>0</v>
      </c>
      <c r="F40" s="53">
        <f>+'[1]Access-Abr'!H40</f>
        <v>0</v>
      </c>
      <c r="G40" s="52" t="str">
        <f>IF('[1]Access-Abr'!I40="1","F","S")</f>
        <v>S</v>
      </c>
      <c r="H40" s="52">
        <f>+'[1]Access-Abr'!J40</f>
        <v>0</v>
      </c>
      <c r="I40" s="53">
        <f>+'[1]Access-Abr'!K40</f>
        <v>0</v>
      </c>
      <c r="J40" s="52">
        <f>+'[1]Access-Abr'!L40</f>
        <v>0</v>
      </c>
      <c r="K40" s="57"/>
      <c r="L40" s="57"/>
      <c r="M40" s="57"/>
      <c r="N40" s="55">
        <f t="shared" si="0"/>
        <v>0</v>
      </c>
      <c r="O40" s="57">
        <v>0</v>
      </c>
      <c r="P40" s="57">
        <f>'[1]Access-Abr'!M40</f>
        <v>0</v>
      </c>
      <c r="Q40" s="57">
        <f>'[1]Access-Abr'!N40-'[1]Access-Abr'!O40</f>
        <v>0</v>
      </c>
      <c r="R40" s="57">
        <f t="shared" si="1"/>
        <v>0</v>
      </c>
      <c r="S40" s="57">
        <f>'[1]Access-Abr'!P40</f>
        <v>0</v>
      </c>
      <c r="T40" s="58">
        <f t="shared" si="2"/>
        <v>0</v>
      </c>
      <c r="U40" s="57">
        <f>'[1]Access-Abr'!Q40</f>
        <v>0</v>
      </c>
      <c r="V40" s="58">
        <f t="shared" si="3"/>
        <v>0</v>
      </c>
      <c r="W40" s="57">
        <f>'[1]Access-Abr'!R40</f>
        <v>0</v>
      </c>
      <c r="X40" s="58">
        <f t="shared" si="4"/>
        <v>0</v>
      </c>
    </row>
    <row r="41" spans="1:24" s="11" customFormat="1" ht="28.5" hidden="1" customHeight="1" thickBot="1" x14ac:dyDescent="0.25">
      <c r="A41" s="52">
        <f>+'[1]Access-Abr'!A41</f>
        <v>0</v>
      </c>
      <c r="B41" s="53">
        <f>+'[1]Access-Abr'!B41</f>
        <v>0</v>
      </c>
      <c r="C41" s="52" t="str">
        <f>CONCATENATE('[1]Access-Abr'!C41,".",'[1]Access-Abr'!D41)</f>
        <v>.</v>
      </c>
      <c r="D41" s="52" t="str">
        <f>CONCATENATE('[1]Access-Abr'!E41,".",'[1]Access-Abr'!G41)</f>
        <v>.</v>
      </c>
      <c r="E41" s="53">
        <f>+'[1]Access-Abr'!F41</f>
        <v>0</v>
      </c>
      <c r="F41" s="53">
        <f>+'[1]Access-Abr'!H41</f>
        <v>0</v>
      </c>
      <c r="G41" s="52" t="str">
        <f>IF('[1]Access-Abr'!I41="1","F","S")</f>
        <v>S</v>
      </c>
      <c r="H41" s="52">
        <f>+'[1]Access-Abr'!J41</f>
        <v>0</v>
      </c>
      <c r="I41" s="53">
        <f>+'[1]Access-Abr'!K41</f>
        <v>0</v>
      </c>
      <c r="J41" s="52">
        <f>+'[1]Access-Abr'!L41</f>
        <v>0</v>
      </c>
      <c r="K41" s="57"/>
      <c r="L41" s="57"/>
      <c r="M41" s="57"/>
      <c r="N41" s="55">
        <f t="shared" si="0"/>
        <v>0</v>
      </c>
      <c r="O41" s="57">
        <v>0</v>
      </c>
      <c r="P41" s="57">
        <f>'[1]Access-Abr'!M41</f>
        <v>0</v>
      </c>
      <c r="Q41" s="57">
        <f>'[1]Access-Abr'!N41-'[1]Access-Abr'!O41</f>
        <v>0</v>
      </c>
      <c r="R41" s="57">
        <f t="shared" si="1"/>
        <v>0</v>
      </c>
      <c r="S41" s="57">
        <f>'[1]Access-Abr'!P41</f>
        <v>0</v>
      </c>
      <c r="T41" s="58">
        <f t="shared" si="2"/>
        <v>0</v>
      </c>
      <c r="U41" s="57">
        <f>'[1]Access-Abr'!Q41</f>
        <v>0</v>
      </c>
      <c r="V41" s="58">
        <f t="shared" si="3"/>
        <v>0</v>
      </c>
      <c r="W41" s="57">
        <f>'[1]Access-Abr'!R41</f>
        <v>0</v>
      </c>
      <c r="X41" s="58">
        <f t="shared" si="4"/>
        <v>0</v>
      </c>
    </row>
    <row r="42" spans="1:24" s="11" customFormat="1" ht="28.5" customHeight="1" thickBot="1" x14ac:dyDescent="0.25">
      <c r="A42" s="19" t="s">
        <v>48</v>
      </c>
      <c r="B42" s="59"/>
      <c r="C42" s="59"/>
      <c r="D42" s="59"/>
      <c r="E42" s="59"/>
      <c r="F42" s="59"/>
      <c r="G42" s="59"/>
      <c r="H42" s="59"/>
      <c r="I42" s="59"/>
      <c r="J42" s="20"/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1">
        <f>SUM(P10:P41)</f>
        <v>1129124199.25</v>
      </c>
      <c r="Q42" s="61">
        <f>SUM(Q10:Q41)</f>
        <v>126243.97</v>
      </c>
      <c r="R42" s="61">
        <f>SUM(R10:R41)</f>
        <v>1129250443.22</v>
      </c>
      <c r="S42" s="61">
        <f>SUM(S10:S41)</f>
        <v>1008378011.1299998</v>
      </c>
      <c r="T42" s="62">
        <f t="shared" si="2"/>
        <v>0.89296224516384626</v>
      </c>
      <c r="U42" s="61">
        <f>SUM(U10:U41)</f>
        <v>808677938.21999991</v>
      </c>
      <c r="V42" s="62">
        <f t="shared" si="3"/>
        <v>0.71611921259388311</v>
      </c>
      <c r="W42" s="61">
        <f>SUM(W10:W41)</f>
        <v>771424604.5799998</v>
      </c>
      <c r="X42" s="62">
        <f t="shared" si="4"/>
        <v>0.68312977799709507</v>
      </c>
    </row>
    <row r="43" spans="1:24" ht="12.75" x14ac:dyDescent="0.2">
      <c r="A43" s="2" t="s">
        <v>49</v>
      </c>
      <c r="B43" s="2"/>
      <c r="C43" s="2"/>
      <c r="D43" s="2"/>
      <c r="E43" s="2"/>
      <c r="F43" s="2"/>
      <c r="G43" s="2"/>
      <c r="H43" s="3"/>
      <c r="I43" s="3"/>
      <c r="J43" s="3"/>
      <c r="K43" s="2"/>
      <c r="L43" s="2"/>
      <c r="M43" s="2"/>
      <c r="N43" s="2"/>
      <c r="O43" s="2"/>
      <c r="P43" s="2"/>
      <c r="Q43" s="2"/>
      <c r="R43" s="63"/>
      <c r="S43" s="2"/>
      <c r="T43" s="2"/>
      <c r="U43" s="4"/>
      <c r="V43" s="2"/>
      <c r="W43" s="4"/>
      <c r="X43" s="2"/>
    </row>
    <row r="44" spans="1:24" ht="12.75" x14ac:dyDescent="0.2">
      <c r="A44" s="2" t="s">
        <v>50</v>
      </c>
      <c r="B44" s="64"/>
      <c r="C44" s="2"/>
      <c r="D44" s="2"/>
      <c r="E44" s="2"/>
      <c r="F44" s="2"/>
      <c r="G44" s="2"/>
      <c r="H44" s="3"/>
      <c r="I44" s="3"/>
      <c r="J44" s="3"/>
      <c r="K44" s="2"/>
      <c r="L44" s="2"/>
      <c r="M44" s="2"/>
      <c r="N44" s="2"/>
      <c r="O44" s="2"/>
      <c r="P44" s="2"/>
      <c r="Q44" s="2"/>
      <c r="R44" s="63"/>
      <c r="S44" s="2"/>
      <c r="T44" s="2"/>
      <c r="U44" s="4"/>
      <c r="V44" s="2"/>
      <c r="W44" s="4"/>
      <c r="X44" s="2"/>
    </row>
    <row r="45" spans="1:24" s="7" customFormat="1" ht="15.95" customHeight="1" x14ac:dyDescent="0.2">
      <c r="R45" s="65"/>
    </row>
    <row r="46" spans="1:24" ht="12.75" x14ac:dyDescent="0.2">
      <c r="N46" s="66"/>
      <c r="O46" s="66"/>
      <c r="P46" s="68"/>
      <c r="Q46" s="69"/>
      <c r="R46" s="70"/>
      <c r="S46" s="71"/>
      <c r="T46" s="71"/>
      <c r="U46" s="71"/>
      <c r="V46" s="71"/>
      <c r="W46" s="71"/>
      <c r="X46" s="7"/>
    </row>
    <row r="47" spans="1:24" ht="12.75" x14ac:dyDescent="0.2">
      <c r="N47" s="66"/>
      <c r="O47" s="71"/>
      <c r="P47" s="67"/>
      <c r="Q47" s="67"/>
      <c r="R47" s="72"/>
      <c r="S47" s="71"/>
      <c r="T47" s="71"/>
      <c r="U47" s="71"/>
      <c r="V47" s="71"/>
      <c r="W47" s="71"/>
      <c r="X47" s="7"/>
    </row>
    <row r="48" spans="1:24" ht="12.75" x14ac:dyDescent="0.2">
      <c r="N48" s="73"/>
      <c r="O48" s="11"/>
      <c r="P48" s="11"/>
      <c r="Q48" s="11"/>
      <c r="R48" s="74"/>
      <c r="S48" s="11"/>
      <c r="T48" s="11"/>
      <c r="U48" s="11"/>
      <c r="V48" s="11"/>
      <c r="W48" s="11"/>
      <c r="X48" s="7"/>
    </row>
    <row r="49" spans="14:24" ht="25.5" customHeight="1" x14ac:dyDescent="0.2">
      <c r="N49" s="75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4:24" ht="25.5" customHeight="1" x14ac:dyDescent="0.2">
      <c r="N50" s="76"/>
    </row>
  </sheetData>
  <mergeCells count="17">
    <mergeCell ref="A42:J4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2025-05-15T19:03:16Z</dcterms:created>
  <dcterms:modified xsi:type="dcterms:W3CDTF">2025-05-15T19:03:44Z</dcterms:modified>
</cp:coreProperties>
</file>